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ifiable - Suffrages par cand" sheetId="1" r:id="rId3"/>
    <sheet state="visible" name="Copy of Modifiable - Suffrages " sheetId="2" r:id="rId4"/>
    <sheet state="visible" name="Sheet7" sheetId="3" r:id="rId5"/>
    <sheet state="visible" name="Non modifiable - % suffrages pa" sheetId="4" r:id="rId6"/>
    <sheet state="visible" name="Non modifiable - Graphique" sheetId="5" r:id="rId7"/>
    <sheet state="visible" name="Non modifiable - Données de bas" sheetId="6" r:id="rId8"/>
    <sheet state="hidden" name="Couleurs - Étiquettes" sheetId="7" r:id="rId9"/>
  </sheets>
  <definedNames>
    <definedName hidden="1" localSheetId="0" name="_xlnm._FilterDatabase">'Modifiable - Suffrages par cand'!$A$1:$AM$36</definedName>
    <definedName hidden="1" localSheetId="1" name="_xlnm._FilterDatabase">'Copy of Modifiable - Suffrages '!$A$1:$AM$36</definedName>
    <definedName hidden="1" localSheetId="2" name="_xlnm._FilterDatabase">Sheet7!$A$1:$AM$36</definedName>
    <definedName hidden="1" localSheetId="3" name="_xlnm._FilterDatabase">'Non modifiable - % suffrages pa'!$A$1:$AF$35</definedName>
    <definedName hidden="1" localSheetId="4" name="_xlnm._FilterDatabase">'Non modifiable - Graphique'!$A$1:$C$27</definedName>
    <definedName hidden="1" localSheetId="6" name="_xlnm._FilterDatabase">'Couleurs - Étiquettes'!$A$1:$K$27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H23">
      <text>
        <t xml:space="preserve">2839
	-Anonyme</t>
      </text>
    </comment>
    <comment authorId="0" ref="AG23">
      <text>
        <t xml:space="preserve">857
	-Anonyme</t>
      </text>
    </comment>
    <comment authorId="0" ref="AF23">
      <text>
        <t xml:space="preserve">192223
	-Anonyme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7">
      <text>
        <t xml:space="preserve">192223
	-Anonyme</t>
      </text>
    </comment>
    <comment authorId="0" ref="B27">
      <text>
        <t xml:space="preserve">324712
https://twitter.com/nizarus/status/1173787250859094017
	-Anonyme</t>
      </text>
    </comment>
  </commentList>
</comments>
</file>

<file path=xl/sharedStrings.xml><?xml version="1.0" encoding="utf-8"?>
<sst xmlns="http://schemas.openxmlformats.org/spreadsheetml/2006/main" count="983" uniqueCount="346">
  <si>
    <t>ID</t>
  </si>
  <si>
    <t>CODE</t>
  </si>
  <si>
    <t>name_fr</t>
  </si>
  <si>
    <t>name_ar</t>
  </si>
  <si>
    <t>1 - Mongi Rahoui</t>
  </si>
  <si>
    <t>2 - Mohamed Abbou</t>
  </si>
  <si>
    <t>3 - Abir Moussi</t>
  </si>
  <si>
    <t>4 - Nabil Karoui</t>
  </si>
  <si>
    <t>5 - Lotfi Mraihi</t>
  </si>
  <si>
    <t>6 - Mehdi Jomaa</t>
  </si>
  <si>
    <t>7 - Hamadi Jebali</t>
  </si>
  <si>
    <t>8 - Hamma Hammami</t>
  </si>
  <si>
    <t>9 - Moncef Marzouki</t>
  </si>
  <si>
    <t>10 - Abdelkrim Zbidi</t>
  </si>
  <si>
    <t>11 - Mohsen Marzouk</t>
  </si>
  <si>
    <t>12 - Mohamed Seghaïer Nouri</t>
  </si>
  <si>
    <t>13 - Hechmi Hamdi</t>
  </si>
  <si>
    <t>14 - Abdelfattah Mourou</t>
  </si>
  <si>
    <t>15 - Omar Mansour</t>
  </si>
  <si>
    <t>16 - Youssef Chahed</t>
  </si>
  <si>
    <t>17 - Kaïs Saïed</t>
  </si>
  <si>
    <t>18 - Elyes Fakhfakh</t>
  </si>
  <si>
    <t>19 - Slim Riahi</t>
  </si>
  <si>
    <t>20 - Selma Elloumi</t>
  </si>
  <si>
    <t>21 - Saïd Ali Marouen Aïdi</t>
  </si>
  <si>
    <t>22 - Safi Saïd</t>
  </si>
  <si>
    <t>23 - Néji Jalloul</t>
  </si>
  <si>
    <t>24 - Hatem Boulabiar</t>
  </si>
  <si>
    <t>25 - Abid Briki</t>
  </si>
  <si>
    <t>26 - Seifeddine Makhlouf</t>
  </si>
  <si>
    <t>SOMME SUFFRAGES EXPRIMÉS (A)</t>
  </si>
  <si>
    <t>TOTAL SUFFRAGES EXPRIMÉS</t>
  </si>
  <si>
    <t>BLANCS (B</t>
  </si>
  <si>
    <t>NULS (C</t>
  </si>
  <si>
    <t>TOTAL SUFFRAGES (A + B + C)</t>
  </si>
  <si>
    <t>TOTAL INSCRITS</t>
  </si>
  <si>
    <t>PARTICIPATION</t>
  </si>
  <si>
    <t>Commentaires / Source</t>
  </si>
  <si>
    <t>Écart relatif 1er_national / 2e_national</t>
  </si>
  <si>
    <t>TN.T1</t>
  </si>
  <si>
    <t>Tunis 1</t>
  </si>
  <si>
    <t>تونس 1</t>
  </si>
  <si>
    <t>https://docs.google.com/viewerng/viewer?url=http://www.isie.tn/wp-content/uploads/2019/09/%D9%82%D8%B1%D8%A7%D8%B1-%D8%B1%D8%A6%D8%A7%D8%B3%D9%8A%D8%A9.pdf&amp;hl=en</t>
  </si>
  <si>
    <t>TN.T2</t>
  </si>
  <si>
    <t>Tunis 2</t>
  </si>
  <si>
    <t>تونس 2</t>
  </si>
  <si>
    <t>TN.AN</t>
  </si>
  <si>
    <t>Ariana</t>
  </si>
  <si>
    <t>أريانة</t>
  </si>
  <si>
    <t>TN.MN</t>
  </si>
  <si>
    <t>Manouba</t>
  </si>
  <si>
    <t>منوبة</t>
  </si>
  <si>
    <t>TN.BA</t>
  </si>
  <si>
    <t>Ben Arous</t>
  </si>
  <si>
    <t>بن عروس</t>
  </si>
  <si>
    <t>TN.ZA</t>
  </si>
  <si>
    <t>Zaghouane</t>
  </si>
  <si>
    <t>زغوان</t>
  </si>
  <si>
    <t>TN.JE</t>
  </si>
  <si>
    <t>Jendouba</t>
  </si>
  <si>
    <t>جندوبة</t>
  </si>
  <si>
    <t>TN.KF</t>
  </si>
  <si>
    <t>Le Kef</t>
  </si>
  <si>
    <t>الكاف</t>
  </si>
  <si>
    <t>TN.SL</t>
  </si>
  <si>
    <t>Siliana</t>
  </si>
  <si>
    <t>سليانـــة</t>
  </si>
  <si>
    <t>TN.BZ</t>
  </si>
  <si>
    <t>Bizerte</t>
  </si>
  <si>
    <t>بنزرت</t>
  </si>
  <si>
    <t>TN.BJ</t>
  </si>
  <si>
    <t>Beja</t>
  </si>
  <si>
    <t>باجة</t>
  </si>
  <si>
    <t>TN.N1</t>
  </si>
  <si>
    <t>Nabeul 1</t>
  </si>
  <si>
    <t>نابل 1</t>
  </si>
  <si>
    <t>TN.N2</t>
  </si>
  <si>
    <t>Nabeul 2</t>
  </si>
  <si>
    <t>نابل 2</t>
  </si>
  <si>
    <t>TN.KR</t>
  </si>
  <si>
    <t>Kairouan</t>
  </si>
  <si>
    <t>القيروان</t>
  </si>
  <si>
    <t>TN.KS</t>
  </si>
  <si>
    <t>Kasserine</t>
  </si>
  <si>
    <t>القصرين</t>
  </si>
  <si>
    <t>TN.SZ</t>
  </si>
  <si>
    <t>Sidi Bouzid</t>
  </si>
  <si>
    <t>سيدي بوزيد</t>
  </si>
  <si>
    <t>TN.GF</t>
  </si>
  <si>
    <t>Gafsa</t>
  </si>
  <si>
    <t>قفصة</t>
  </si>
  <si>
    <t>TN.TO</t>
  </si>
  <si>
    <t>Tozeur</t>
  </si>
  <si>
    <t>توزر</t>
  </si>
  <si>
    <t>TN.KB</t>
  </si>
  <si>
    <t>Kebili</t>
  </si>
  <si>
    <t>قبلي</t>
  </si>
  <si>
    <t>TN.SS</t>
  </si>
  <si>
    <t>Sousse</t>
  </si>
  <si>
    <t>سوسة</t>
  </si>
  <si>
    <t>TN.MH</t>
  </si>
  <si>
    <t>Mahdia</t>
  </si>
  <si>
    <t>المهدية</t>
  </si>
  <si>
    <t>TN.MS</t>
  </si>
  <si>
    <t>Monastir</t>
  </si>
  <si>
    <t>المنستير</t>
  </si>
  <si>
    <t>TN.S1</t>
  </si>
  <si>
    <t>Sfax 1</t>
  </si>
  <si>
    <t>صفاقس 1</t>
  </si>
  <si>
    <t>TN.S2</t>
  </si>
  <si>
    <t>Sfax 2</t>
  </si>
  <si>
    <t>صفاقس 2</t>
  </si>
  <si>
    <t>TN.ME</t>
  </si>
  <si>
    <t>Medenine</t>
  </si>
  <si>
    <t>مدنين</t>
  </si>
  <si>
    <t>TN.GB</t>
  </si>
  <si>
    <t>Gabes</t>
  </si>
  <si>
    <t>قابس</t>
  </si>
  <si>
    <t>TN.TA</t>
  </si>
  <si>
    <t>Tataouine</t>
  </si>
  <si>
    <t>تطاوين</t>
  </si>
  <si>
    <t>TN.F1</t>
  </si>
  <si>
    <t>France 1</t>
  </si>
  <si>
    <t>فرنسا 1</t>
  </si>
  <si>
    <t>TN.F2</t>
  </si>
  <si>
    <t>France 2</t>
  </si>
  <si>
    <t>فرنسا 2</t>
  </si>
  <si>
    <t>TN.AL</t>
  </si>
  <si>
    <t>Allemagne</t>
  </si>
  <si>
    <t>ألمانيا</t>
  </si>
  <si>
    <t>TN.IT</t>
  </si>
  <si>
    <t>Italie</t>
  </si>
  <si>
    <t>إيطاليا</t>
  </si>
  <si>
    <t>TN.AR</t>
  </si>
  <si>
    <t>Pays Arabes et reste du monde</t>
  </si>
  <si>
    <t>الدول العربية و بقية العالم</t>
  </si>
  <si>
    <t>TN.AM</t>
  </si>
  <si>
    <t>Amérique et reste de l'Europe</t>
  </si>
  <si>
    <t>الأمريكتين وبقية أوروبا</t>
  </si>
  <si>
    <t>TOTAL</t>
  </si>
  <si>
    <t>المجموع</t>
  </si>
  <si>
    <t>% des voix</t>
  </si>
  <si>
    <t>-</t>
  </si>
  <si>
    <t>21 - Saïd Aïdi</t>
  </si>
  <si>
    <t>Commentaires</t>
  </si>
  <si>
    <t>Candidat</t>
  </si>
  <si>
    <t>Score</t>
  </si>
  <si>
    <t>Kaïs Saïed</t>
  </si>
  <si>
    <t>Nabil Karoui</t>
  </si>
  <si>
    <t>Abdelfattah Mourou</t>
  </si>
  <si>
    <t>Abdelkrim Zbidi</t>
  </si>
  <si>
    <t>Youssef Chahed</t>
  </si>
  <si>
    <t>Safi Saïd</t>
  </si>
  <si>
    <t>Lotfi Mraihi</t>
  </si>
  <si>
    <t>Seifeddine Makhlouf</t>
  </si>
  <si>
    <t>Abir Moussi</t>
  </si>
  <si>
    <t>Mohamed Abbou</t>
  </si>
  <si>
    <t>Moncef Marzouki</t>
  </si>
  <si>
    <t>Mehdi Jomaa</t>
  </si>
  <si>
    <t>Mongi Rahoui</t>
  </si>
  <si>
    <t>Hechmi Hamdi</t>
  </si>
  <si>
    <t>Hamma Hammami</t>
  </si>
  <si>
    <t>Elyes Fakhfakh</t>
  </si>
  <si>
    <t>Saïd Aïdi</t>
  </si>
  <si>
    <t>Omar Mansour</t>
  </si>
  <si>
    <t>Mohsen Marzouk</t>
  </si>
  <si>
    <t>Hamadi Jebali</t>
  </si>
  <si>
    <t>Néji Jalloul</t>
  </si>
  <si>
    <t>Abid Briki</t>
  </si>
  <si>
    <t>Selma Elloumi</t>
  </si>
  <si>
    <t>Mohamed Seghaïer Nouri</t>
  </si>
  <si>
    <t>Slim Riahi</t>
  </si>
  <si>
    <t>Hatem Boulabiar</t>
  </si>
  <si>
    <t>Total</t>
  </si>
  <si>
    <t>Théorie</t>
  </si>
  <si>
    <t>b = d + e + f (CHECK)</t>
  </si>
  <si>
    <t>Légende</t>
  </si>
  <si>
    <t>officiel ISIE + formule auto</t>
  </si>
  <si>
    <t>incohérences</t>
  </si>
  <si>
    <t>Circonscription</t>
  </si>
  <si>
    <t>Inscrits selon ISIE-Prez (a')</t>
  </si>
  <si>
    <t>Votants annoncés le 15/09 (b)</t>
  </si>
  <si>
    <t>Votants calculés (b')</t>
  </si>
  <si>
    <t>Exprimés en faveur de candidats (c)</t>
  </si>
  <si>
    <t>Blancs (d)</t>
  </si>
  <si>
    <t>Nuls (e)</t>
  </si>
  <si>
    <t>CHECK (b-c-d-e)</t>
  </si>
  <si>
    <t>Participation annoncées au 15/09 (b/a)</t>
  </si>
  <si>
    <t>Participation calculée (b'/a)</t>
  </si>
  <si>
    <t>Ecart ((b-b')/a)</t>
  </si>
  <si>
    <t>Source</t>
  </si>
  <si>
    <t>ISIE</t>
  </si>
  <si>
    <t>TOTAL calculé (i)</t>
  </si>
  <si>
    <t>calcul</t>
  </si>
  <si>
    <t>Pourcentages calculés</t>
  </si>
  <si>
    <t>TOTAL ISIE (ii)</t>
  </si>
  <si>
    <t>Pourcentages ISIE</t>
  </si>
  <si>
    <t>Différence (ii-i)</t>
  </si>
  <si>
    <t>Source des inscrits (a) : ISIE</t>
  </si>
  <si>
    <t>Source des inscrits (a') :</t>
  </si>
  <si>
    <t>Source des votants au 24/11 (b') :</t>
  </si>
  <si>
    <t xml:space="preserve">Source des votants au 26/11 (b) / exprimés (c) / blancs (e) / nuls (f) : </t>
  </si>
  <si>
    <t>Numéro Isie</t>
  </si>
  <si>
    <t>Prénom</t>
  </si>
  <si>
    <t>Nom</t>
  </si>
  <si>
    <t>Étiquette (selon ISIE)</t>
  </si>
  <si>
    <t>Sigle</t>
  </si>
  <si>
    <t>Partis d'appartenance avant les élections (ou avant le parti actuel) / Partis soutenant la candidature</t>
  </si>
  <si>
    <t>Orientations et idéologie</t>
  </si>
  <si>
    <t>Orientation (Gauche, Droite, Centre, Islamisme, Populisme)</t>
  </si>
  <si>
    <t>Couleur</t>
  </si>
  <si>
    <t>Code RGB</t>
  </si>
  <si>
    <t>Mohsen</t>
  </si>
  <si>
    <t>Marzouk</t>
  </si>
  <si>
    <t>Machrouu Tounes</t>
  </si>
  <si>
    <t>MACH</t>
  </si>
  <si>
    <t>Nidaa Tounes</t>
  </si>
  <si>
    <t>Destourien
Nationalisme tunisien
Social-libéralisme
Progressisme</t>
  </si>
  <si>
    <t>C</t>
  </si>
  <si>
    <t>https://fr.wikipedia.org/wiki/Machrouu_Tounes</t>
  </si>
  <si>
    <t>Saïd</t>
  </si>
  <si>
    <t>Aïdi</t>
  </si>
  <si>
    <t>Bani Watani</t>
  </si>
  <si>
    <t>BW</t>
  </si>
  <si>
    <t>Al Jomhouri
Nidaa Tounes</t>
  </si>
  <si>
    <t>Libéralisme
Progressisme
Destourien
Sécularisme</t>
  </si>
  <si>
    <t>https://fr.wikipedia.org/wiki/Sa%C3%AFd_A%C3%AFdi
https://fr.wikipedia.org/wiki/Nidaa_Tounes</t>
  </si>
  <si>
    <t>Néji</t>
  </si>
  <si>
    <t>Jalloul</t>
  </si>
  <si>
    <t>Indépendant</t>
  </si>
  <si>
    <t>SE</t>
  </si>
  <si>
    <t>Abir</t>
  </si>
  <si>
    <t>Moussi</t>
  </si>
  <si>
    <t>Parti destourien libre</t>
  </si>
  <si>
    <t>PDL</t>
  </si>
  <si>
    <t>RCD</t>
  </si>
  <si>
    <t>Destourien
Anti-islamisme
Étatisme
Souverainisme</t>
  </si>
  <si>
    <t>CD</t>
  </si>
  <si>
    <t>https://fr.wikipedia.org/wiki/Parti_destourien_libre</t>
  </si>
  <si>
    <t>Mehdi</t>
  </si>
  <si>
    <t>Jomaa</t>
  </si>
  <si>
    <t>Al Badil Ettounsi</t>
  </si>
  <si>
    <t>BAD</t>
  </si>
  <si>
    <t>Centrisme
Libéralisme</t>
  </si>
  <si>
    <t>https://fr.wikipedia.org/wiki/Al_Badil_Ettounsi</t>
  </si>
  <si>
    <t>Abdelkrim</t>
  </si>
  <si>
    <t>Zbidi</t>
  </si>
  <si>
    <t>Afek Tounes
Nidaa Tounes</t>
  </si>
  <si>
    <t>https://fr.wikipedia.org/wiki/Abdelkrim_Zbidi
https://fr.wikipedia.org/wiki/Afek_Tounes
https://fr.wikipedia.org/wiki/Nidaa_Tounes</t>
  </si>
  <si>
    <t>Youssef</t>
  </si>
  <si>
    <t>Chahed</t>
  </si>
  <si>
    <t>Tahya Tounes</t>
  </si>
  <si>
    <t>TAH</t>
  </si>
  <si>
    <t>https://fr.wikipedia.org/wiki/Tahya_Tounes
https://fr.wikipedia.org/wiki/Initiative_destourienne_d%C3%A9mocratique</t>
  </si>
  <si>
    <t>Hamadi</t>
  </si>
  <si>
    <t>Jebali</t>
  </si>
  <si>
    <t>Ennahdha</t>
  </si>
  <si>
    <t>Islamisme
Conservatisme
Démocratie islamique</t>
  </si>
  <si>
    <t>DI</t>
  </si>
  <si>
    <t>Selma</t>
  </si>
  <si>
    <t>Elloumi</t>
  </si>
  <si>
    <t>Al Amal</t>
  </si>
  <si>
    <t>AML</t>
  </si>
  <si>
    <t>D</t>
  </si>
  <si>
    <t>https://fr.wikipedia.org/wiki/Al_Amal</t>
  </si>
  <si>
    <t>Abdelfattah</t>
  </si>
  <si>
    <t>Mourou</t>
  </si>
  <si>
    <t>NDA</t>
  </si>
  <si>
    <t>https://fr.wikipedia.org/wiki/Ennahdha</t>
  </si>
  <si>
    <t>Hatem</t>
  </si>
  <si>
    <t>Boulabiar</t>
  </si>
  <si>
    <t>Islamisme</t>
  </si>
  <si>
    <t>Mongi</t>
  </si>
  <si>
    <t>Rahoui</t>
  </si>
  <si>
    <t>Front populaire</t>
  </si>
  <si>
    <t>FP</t>
  </si>
  <si>
    <t>Socialisme démocratique</t>
  </si>
  <si>
    <t>G</t>
  </si>
  <si>
    <t>https://fr.wikipedia.org/wiki/Front_populaire_(Tunisie)</t>
  </si>
  <si>
    <t>Mohamed</t>
  </si>
  <si>
    <t>Abbou</t>
  </si>
  <si>
    <t>Courant démocrate</t>
  </si>
  <si>
    <t>TAY</t>
  </si>
  <si>
    <t>Congrès pour la République</t>
  </si>
  <si>
    <t>Social-démocratie</t>
  </si>
  <si>
    <t>Hamma</t>
  </si>
  <si>
    <t>Hammami</t>
  </si>
  <si>
    <t>EG</t>
  </si>
  <si>
    <t>Moncef</t>
  </si>
  <si>
    <t>Marzouki</t>
  </si>
  <si>
    <t>Hizb el-Harak</t>
  </si>
  <si>
    <t>HRK</t>
  </si>
  <si>
    <t>Elyes</t>
  </si>
  <si>
    <t>Fakhfakh</t>
  </si>
  <si>
    <t>Ettakatol</t>
  </si>
  <si>
    <t>TAK</t>
  </si>
  <si>
    <t>Social-démocratie
Laïcité</t>
  </si>
  <si>
    <t>CG</t>
  </si>
  <si>
    <t>https://fr.wikipedia.org/wiki/Forum_d%C3%A9mocratique_pour_le_travail_et_les_libert%C3%A9s</t>
  </si>
  <si>
    <t>Abid</t>
  </si>
  <si>
    <t>Briki</t>
  </si>
  <si>
    <t>Tunisie en avant</t>
  </si>
  <si>
    <t>TEA</t>
  </si>
  <si>
    <t>Mouvement des patriotes démocrates (Watad)</t>
  </si>
  <si>
    <t>Marxisme-léninisme
Panarabisme</t>
  </si>
  <si>
    <t>https://fr.wikipedia.org/wiki/Parti_unifi%C3%A9_des_patriotes_d%C3%A9mocrates</t>
  </si>
  <si>
    <t>Lotfi</t>
  </si>
  <si>
    <t>Mraihi</t>
  </si>
  <si>
    <t>Union patriotique républicaine</t>
  </si>
  <si>
    <t>UPR</t>
  </si>
  <si>
    <t>P</t>
  </si>
  <si>
    <t>https://upr.tn/fr/notre-charte</t>
  </si>
  <si>
    <t>Mohamed Seghaïer</t>
  </si>
  <si>
    <t>Nouri</t>
  </si>
  <si>
    <t>Omar</t>
  </si>
  <si>
    <t>Mansour</t>
  </si>
  <si>
    <t>Kaïs</t>
  </si>
  <si>
    <t>Saïed</t>
  </si>
  <si>
    <t>https://fr.wikipedia.org/wiki/Ka%C3%AFs_Sa%C3%AFed</t>
  </si>
  <si>
    <t>Safi</t>
  </si>
  <si>
    <t>Seifeddine</t>
  </si>
  <si>
    <t>Makhlouf</t>
  </si>
  <si>
    <t>Al Karama</t>
  </si>
  <si>
    <t>KAR</t>
  </si>
  <si>
    <t>https://www.businessnews.com.tn/tete-de-liste-de-la-coalition-de-la-dignite-abdellatif-aloui-traite-ses-adversaires-de-iens,520,89332,3</t>
  </si>
  <si>
    <t>Nabil</t>
  </si>
  <si>
    <t>Karoui</t>
  </si>
  <si>
    <t>Au cœur de la Tunisie</t>
  </si>
  <si>
    <t>QT</t>
  </si>
  <si>
    <t>PD</t>
  </si>
  <si>
    <t>https://fr.wikipedia.org/wiki/Sans_%C3%A9tiquette</t>
  </si>
  <si>
    <t>Slim</t>
  </si>
  <si>
    <t>Riahi</t>
  </si>
  <si>
    <t>Nouvelle Union nationale</t>
  </si>
  <si>
    <t>NUN</t>
  </si>
  <si>
    <t>Union patriotique libre
Nidaa Tounes</t>
  </si>
  <si>
    <t>Libéralisme
Populisme
Destourien
Nationalisme tunisien
Social-libéralisme
Progressisme</t>
  </si>
  <si>
    <t>https://fr.wikipedia.org/wiki/Union_patriotique_libre
https://fr.wikipedia.org/wiki/Nidaa_Tounes</t>
  </si>
  <si>
    <t>Hechmi</t>
  </si>
  <si>
    <t>Hamdi</t>
  </si>
  <si>
    <t>Courant de l'amour</t>
  </si>
  <si>
    <t>MAH</t>
  </si>
  <si>
    <t>Aaridha Echaabia
Courant de l'amour</t>
  </si>
  <si>
    <t>Islamisme
Conservatisme social
Populisme
Régionalisme</t>
  </si>
  <si>
    <t>PDI</t>
  </si>
  <si>
    <t>https://fr.wikipedia.org/wiki/Courant_de_l%27amour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</si>
</sst>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 ### ###"/>
  </numFmts>
  <fonts count="20">
    <font>
      <sz val="12.0"/>
      <color rgb="FF000000"/>
      <name val="Calibri"/>
    </font>
    <font>
      <sz val="9.0"/>
      <color rgb="FF000000"/>
      <name val="Arial"/>
    </font>
    <font>
      <b/>
      <sz val="9.0"/>
      <color rgb="FF000000"/>
      <name val="Arial"/>
    </font>
    <font>
      <b/>
      <sz val="8.0"/>
      <color rgb="FF000000"/>
      <name val="Arial"/>
    </font>
    <font>
      <u/>
      <sz val="9.0"/>
      <color rgb="FF000000"/>
      <name val="Arial"/>
    </font>
    <font>
      <sz val="9.0"/>
    </font>
    <font>
      <b/>
      <sz val="9.0"/>
      <color rgb="FF274E13"/>
      <name val="Arial"/>
    </font>
    <font>
      <b/>
      <sz val="9.0"/>
    </font>
    <font>
      <sz val="12.0"/>
      <name val="Calibri"/>
    </font>
    <font>
      <name val="Arial"/>
    </font>
    <font>
      <sz val="9.0"/>
      <name val="Arial"/>
    </font>
    <font>
      <b/>
      <sz val="10.0"/>
      <color rgb="FF000000"/>
      <name val="Arial"/>
    </font>
    <font/>
    <font>
      <sz val="10.0"/>
      <name val="Arial"/>
    </font>
    <font>
      <sz val="10.0"/>
    </font>
    <font>
      <sz val="8.0"/>
    </font>
    <font>
      <sz val="8.0"/>
      <name val="Arial"/>
    </font>
    <font>
      <u/>
      <sz val="6.0"/>
      <color rgb="FF0000FF"/>
    </font>
    <font>
      <sz val="6.0"/>
      <name val="Arial"/>
    </font>
    <font>
      <sz val="6.0"/>
    </font>
  </fonts>
  <fills count="1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E6B8AF"/>
        <bgColor rgb="FFE6B8AF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69138"/>
        <bgColor rgb="FFE69138"/>
      </patternFill>
    </fill>
    <fill>
      <patternFill patternType="solid">
        <fgColor rgb="FFA4C2F4"/>
        <bgColor rgb="FFA4C2F4"/>
      </patternFill>
    </fill>
    <fill>
      <patternFill patternType="solid">
        <fgColor rgb="FF0B5394"/>
        <bgColor rgb="FF0B5394"/>
      </patternFill>
    </fill>
    <fill>
      <patternFill patternType="solid">
        <fgColor rgb="FF3C78D8"/>
        <bgColor rgb="FF3C78D8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666666"/>
        <bgColor rgb="FF666666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1" fillId="2" fontId="1" numFmtId="0" xfId="0" applyAlignment="1" applyBorder="1" applyFont="1">
      <alignment horizontal="left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4" fontId="2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readingOrder="0" vertical="center"/>
    </xf>
    <xf borderId="1" fillId="2" fontId="2" numFmtId="0" xfId="0" applyAlignment="1" applyBorder="1" applyFont="1">
      <alignment horizontal="right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0" fillId="2" fontId="2" numFmtId="0" xfId="0" applyAlignment="1" applyFont="1">
      <alignment horizontal="left" readingOrder="0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left" readingOrder="0" shrinkToFit="0" vertical="center" wrapText="1"/>
    </xf>
    <xf borderId="1" fillId="0" fontId="1" numFmtId="164" xfId="0" applyAlignment="1" applyBorder="1" applyFont="1" applyNumberFormat="1">
      <alignment horizontal="right" readingOrder="0" shrinkToFit="0" vertical="center" wrapText="1"/>
    </xf>
    <xf borderId="1" fillId="3" fontId="1" numFmtId="164" xfId="0" applyAlignment="1" applyBorder="1" applyFont="1" applyNumberFormat="1">
      <alignment horizontal="right" readingOrder="0" shrinkToFit="0" vertical="center" wrapText="1"/>
    </xf>
    <xf borderId="1" fillId="4" fontId="1" numFmtId="164" xfId="0" applyAlignment="1" applyBorder="1" applyFont="1" applyNumberFormat="1">
      <alignment horizontal="right" readingOrder="0" shrinkToFit="0" vertical="center" wrapText="1"/>
    </xf>
    <xf borderId="1" fillId="2" fontId="1" numFmtId="164" xfId="0" applyAlignment="1" applyBorder="1" applyFont="1" applyNumberFormat="1">
      <alignment horizontal="right" shrinkToFit="0" vertical="center" wrapText="1"/>
    </xf>
    <xf borderId="2" fillId="2" fontId="1" numFmtId="164" xfId="0" applyAlignment="1" applyBorder="1" applyFont="1" applyNumberFormat="1">
      <alignment horizontal="right" readingOrder="0" vertical="center"/>
    </xf>
    <xf borderId="1" fillId="2" fontId="1" numFmtId="164" xfId="0" applyAlignment="1" applyBorder="1" applyFont="1" applyNumberFormat="1">
      <alignment horizontal="right" readingOrder="0" shrinkToFit="0" vertical="center" wrapText="0"/>
    </xf>
    <xf borderId="2" fillId="2" fontId="1" numFmtId="10" xfId="0" applyAlignment="1" applyBorder="1" applyFont="1" applyNumberFormat="1">
      <alignment horizontal="right" readingOrder="0" vertical="center"/>
    </xf>
    <xf borderId="1" fillId="2" fontId="4" numFmtId="164" xfId="0" applyAlignment="1" applyBorder="1" applyFont="1" applyNumberFormat="1">
      <alignment horizontal="left" readingOrder="0" vertical="center"/>
    </xf>
    <xf borderId="1" fillId="2" fontId="5" numFmtId="10" xfId="0" applyAlignment="1" applyBorder="1" applyFont="1" applyNumberFormat="1">
      <alignment horizontal="center" vertical="center"/>
    </xf>
    <xf borderId="1" fillId="2" fontId="2" numFmtId="0" xfId="0" applyAlignment="1" applyBorder="1" applyFont="1">
      <alignment horizontal="left" readingOrder="0" shrinkToFit="0" vertical="center" wrapText="1"/>
    </xf>
    <xf borderId="1" fillId="2" fontId="6" numFmtId="0" xfId="0" applyAlignment="1" applyBorder="1" applyFont="1">
      <alignment horizontal="left" readingOrder="0" shrinkToFit="0" vertical="center" wrapText="1"/>
    </xf>
    <xf borderId="0" fillId="2" fontId="2" numFmtId="0" xfId="0" applyAlignment="1" applyFont="1">
      <alignment horizontal="left" shrinkToFit="0" vertical="center" wrapText="1"/>
    </xf>
    <xf borderId="1" fillId="2" fontId="2" numFmtId="164" xfId="0" applyAlignment="1" applyBorder="1" applyFont="1" applyNumberFormat="1">
      <alignment horizontal="right" shrinkToFit="0" vertical="center" wrapText="1"/>
    </xf>
    <xf borderId="1" fillId="3" fontId="2" numFmtId="164" xfId="0" applyAlignment="1" applyBorder="1" applyFont="1" applyNumberFormat="1">
      <alignment horizontal="right" shrinkToFit="0" vertical="center" wrapText="1"/>
    </xf>
    <xf borderId="1" fillId="4" fontId="2" numFmtId="164" xfId="0" applyAlignment="1" applyBorder="1" applyFont="1" applyNumberFormat="1">
      <alignment horizontal="right" shrinkToFit="0" vertical="center" wrapText="1"/>
    </xf>
    <xf borderId="2" fillId="2" fontId="2" numFmtId="164" xfId="0" applyAlignment="1" applyBorder="1" applyFont="1" applyNumberFormat="1">
      <alignment horizontal="right" vertical="center"/>
    </xf>
    <xf borderId="2" fillId="2" fontId="2" numFmtId="10" xfId="0" applyAlignment="1" applyBorder="1" applyFont="1" applyNumberFormat="1">
      <alignment horizontal="right" readingOrder="0" vertical="center"/>
    </xf>
    <xf borderId="1" fillId="2" fontId="1" numFmtId="164" xfId="0" applyAlignment="1" applyBorder="1" applyFont="1" applyNumberFormat="1">
      <alignment horizontal="left" readingOrder="0" vertical="center"/>
    </xf>
    <xf borderId="1" fillId="2" fontId="7" numFmtId="10" xfId="0" applyAlignment="1" applyBorder="1" applyFont="1" applyNumberFormat="1">
      <alignment horizontal="center" vertical="center"/>
    </xf>
    <xf borderId="0" fillId="2" fontId="2" numFmtId="0" xfId="0" applyAlignment="1" applyFont="1">
      <alignment horizontal="left" readingOrder="0" shrinkToFit="0" vertical="center" wrapText="1"/>
    </xf>
    <xf borderId="1" fillId="2" fontId="2" numFmtId="10" xfId="0" applyAlignment="1" applyBorder="1" applyFont="1" applyNumberFormat="1">
      <alignment horizontal="right" shrinkToFit="0" vertical="center" wrapText="1"/>
    </xf>
    <xf borderId="1" fillId="3" fontId="2" numFmtId="10" xfId="0" applyAlignment="1" applyBorder="1" applyFont="1" applyNumberFormat="1">
      <alignment horizontal="right" shrinkToFit="0" vertical="center" wrapText="1"/>
    </xf>
    <xf borderId="1" fillId="4" fontId="2" numFmtId="10" xfId="0" applyAlignment="1" applyBorder="1" applyFont="1" applyNumberFormat="1">
      <alignment horizontal="right" shrinkToFit="0" vertical="center" wrapText="1"/>
    </xf>
    <xf borderId="2" fillId="2" fontId="8" numFmtId="10" xfId="0" applyAlignment="1" applyBorder="1" applyFont="1" applyNumberFormat="1">
      <alignment vertical="center"/>
    </xf>
    <xf borderId="2" fillId="2" fontId="1" numFmtId="164" xfId="0" applyAlignment="1" applyBorder="1" applyFont="1" applyNumberFormat="1">
      <alignment horizontal="left" readingOrder="0" vertical="center"/>
    </xf>
    <xf borderId="1" fillId="0" fontId="2" numFmtId="164" xfId="0" applyAlignment="1" applyBorder="1" applyFont="1" applyNumberFormat="1">
      <alignment horizontal="right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0" fillId="2" fontId="2" numFmtId="0" xfId="0" applyFont="1"/>
    <xf borderId="1" fillId="2" fontId="1" numFmtId="10" xfId="0" applyAlignment="1" applyBorder="1" applyFont="1" applyNumberFormat="1">
      <alignment horizontal="right" readingOrder="0" shrinkToFit="0" vertical="center" wrapText="1"/>
    </xf>
    <xf borderId="1" fillId="2" fontId="1" numFmtId="10" xfId="0" applyAlignment="1" applyBorder="1" applyFont="1" applyNumberFormat="1">
      <alignment horizontal="right" shrinkToFit="0" vertical="center" wrapText="1"/>
    </xf>
    <xf borderId="1" fillId="0" fontId="1" numFmtId="3" xfId="0" applyAlignment="1" applyBorder="1" applyFont="1" applyNumberFormat="1">
      <alignment horizontal="left" readingOrder="0" shrinkToFit="0" vertical="center" wrapText="0"/>
    </xf>
    <xf borderId="1" fillId="0" fontId="1" numFmtId="164" xfId="0" applyAlignment="1" applyBorder="1" applyFont="1" applyNumberFormat="1">
      <alignment horizontal="left" readingOrder="0" vertical="center"/>
    </xf>
    <xf borderId="1" fillId="0" fontId="1" numFmtId="164" xfId="0" applyAlignment="1" applyBorder="1" applyFont="1" applyNumberFormat="1">
      <alignment horizontal="left" readingOrder="0"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0" fillId="2" fontId="6" numFmtId="0" xfId="0" applyAlignment="1" applyFont="1">
      <alignment horizontal="left" readingOrder="0" shrinkToFit="0" vertical="center" wrapText="1"/>
    </xf>
    <xf borderId="1" fillId="2" fontId="6" numFmtId="0" xfId="0" applyAlignment="1" applyBorder="1" applyFont="1">
      <alignment horizontal="left" shrinkToFit="0" vertical="center" wrapText="1"/>
    </xf>
    <xf borderId="0" fillId="2" fontId="2" numFmtId="0" xfId="0" applyAlignment="1" applyFont="1">
      <alignment readingOrder="0"/>
    </xf>
    <xf borderId="1" fillId="2" fontId="2" numFmtId="10" xfId="0" applyAlignment="1" applyBorder="1" applyFont="1" applyNumberFormat="1">
      <alignment horizontal="right" readingOrder="0" shrinkToFit="0" vertical="center" wrapText="1"/>
    </xf>
    <xf borderId="1" fillId="0" fontId="9" numFmtId="0" xfId="0" applyAlignment="1" applyBorder="1" applyFont="1">
      <alignment readingOrder="0" vertical="center"/>
    </xf>
    <xf borderId="1" fillId="0" fontId="9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readingOrder="0" vertical="center"/>
    </xf>
    <xf borderId="1" fillId="0" fontId="5" numFmtId="10" xfId="0" applyAlignment="1" applyBorder="1" applyFont="1" applyNumberFormat="1">
      <alignment vertical="center"/>
    </xf>
    <xf borderId="1" fillId="0" fontId="10" numFmtId="0" xfId="0" applyAlignment="1" applyBorder="1" applyFont="1">
      <alignment readingOrder="0" vertical="center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readingOrder="0" shrinkToFit="0" vertical="center" wrapText="0"/>
    </xf>
    <xf borderId="0" fillId="0" fontId="11" numFmtId="164" xfId="0" applyAlignment="1" applyFont="1" applyNumberFormat="1">
      <alignment horizontal="center" readingOrder="0" shrinkToFit="0" vertical="center" wrapText="1"/>
    </xf>
    <xf borderId="0" fillId="2" fontId="11" numFmtId="164" xfId="0" applyAlignment="1" applyFont="1" applyNumberFormat="1">
      <alignment horizontal="left" readingOrder="0" vertical="center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164" xfId="0" applyAlignment="1" applyFont="1" applyNumberFormat="1">
      <alignment horizontal="right" shrinkToFit="0" vertical="center" wrapText="1"/>
    </xf>
    <xf borderId="0" fillId="3" fontId="11" numFmtId="164" xfId="0" applyAlignment="1" applyFont="1" applyNumberFormat="1">
      <alignment horizontal="left" readingOrder="0" shrinkToFit="0" vertical="center" wrapText="1"/>
    </xf>
    <xf borderId="0" fillId="0" fontId="12" numFmtId="0" xfId="0" applyAlignment="1" applyFont="1">
      <alignment readingOrder="0"/>
    </xf>
    <xf borderId="0" fillId="0" fontId="11" numFmtId="0" xfId="0" applyAlignment="1" applyFont="1">
      <alignment horizontal="left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3" fillId="2" fontId="2" numFmtId="0" xfId="0" applyAlignment="1" applyBorder="1" applyFont="1">
      <alignment horizontal="left" shrinkToFit="0" vertical="center" wrapText="0"/>
    </xf>
    <xf borderId="1" fillId="2" fontId="1" numFmtId="164" xfId="0" applyAlignment="1" applyBorder="1" applyFont="1" applyNumberFormat="1">
      <alignment readingOrder="0" shrinkToFit="0" vertical="center" wrapText="0"/>
    </xf>
    <xf borderId="1" fillId="5" fontId="1" numFmtId="164" xfId="0" applyAlignment="1" applyBorder="1" applyFill="1" applyFont="1" applyNumberFormat="1">
      <alignment readingOrder="0" shrinkToFit="0" vertical="center" wrapText="0"/>
    </xf>
    <xf borderId="1" fillId="6" fontId="1" numFmtId="164" xfId="0" applyAlignment="1" applyBorder="1" applyFill="1" applyFont="1" applyNumberFormat="1">
      <alignment horizontal="center" readingOrder="0" shrinkToFit="0" vertical="center" wrapText="0"/>
    </xf>
    <xf borderId="1" fillId="2" fontId="1" numFmtId="10" xfId="0" applyAlignment="1" applyBorder="1" applyFont="1" applyNumberFormat="1">
      <alignment horizontal="right" readingOrder="0" shrinkToFit="0" vertical="center" wrapText="0"/>
    </xf>
    <xf borderId="1" fillId="5" fontId="1" numFmtId="10" xfId="0" applyAlignment="1" applyBorder="1" applyFont="1" applyNumberFormat="1">
      <alignment horizontal="right" readingOrder="0" shrinkToFit="0" vertical="center" wrapText="0"/>
    </xf>
    <xf borderId="1" fillId="2" fontId="1" numFmtId="3" xfId="0" applyAlignment="1" applyBorder="1" applyFont="1" applyNumberFormat="1">
      <alignment horizontal="left" readingOrder="0" shrinkToFit="0" vertical="center" wrapText="0"/>
    </xf>
    <xf borderId="3" fillId="2" fontId="2" numFmtId="0" xfId="0" applyAlignment="1" applyBorder="1" applyFont="1">
      <alignment horizontal="left" readingOrder="0" shrinkToFit="0" vertical="center" wrapText="0"/>
    </xf>
    <xf borderId="1" fillId="2" fontId="2" numFmtId="164" xfId="0" applyAlignment="1" applyBorder="1" applyFont="1" applyNumberFormat="1">
      <alignment horizontal="right" shrinkToFit="0" vertical="center" wrapText="0"/>
    </xf>
    <xf borderId="1" fillId="5" fontId="2" numFmtId="164" xfId="0" applyAlignment="1" applyBorder="1" applyFont="1" applyNumberFormat="1">
      <alignment readingOrder="0" shrinkToFit="0" vertical="center" wrapText="0"/>
    </xf>
    <xf borderId="1" fillId="6" fontId="2" numFmtId="164" xfId="0" applyAlignment="1" applyBorder="1" applyFont="1" applyNumberFormat="1">
      <alignment horizontal="center" readingOrder="0" shrinkToFit="0" vertical="center" wrapText="0"/>
    </xf>
    <xf borderId="1" fillId="2" fontId="2" numFmtId="10" xfId="0" applyAlignment="1" applyBorder="1" applyFont="1" applyNumberFormat="1">
      <alignment horizontal="right" readingOrder="0" shrinkToFit="0" vertical="center" wrapText="0"/>
    </xf>
    <xf borderId="1" fillId="5" fontId="2" numFmtId="10" xfId="0" applyAlignment="1" applyBorder="1" applyFont="1" applyNumberFormat="1">
      <alignment horizontal="right" readingOrder="0" shrinkToFit="0" vertical="center" wrapText="0"/>
    </xf>
    <xf borderId="1" fillId="2" fontId="2" numFmtId="3" xfId="0" applyAlignment="1" applyBorder="1" applyFont="1" applyNumberFormat="1">
      <alignment horizontal="left" readingOrder="0" shrinkToFit="0" vertical="center" wrapText="0"/>
    </xf>
    <xf borderId="1" fillId="2" fontId="1" numFmtId="164" xfId="0" applyAlignment="1" applyBorder="1" applyFont="1" applyNumberFormat="1">
      <alignment horizontal="right" shrinkToFit="0" vertical="center" wrapText="0"/>
    </xf>
    <xf borderId="1" fillId="2" fontId="1" numFmtId="10" xfId="0" applyAlignment="1" applyBorder="1" applyFont="1" applyNumberFormat="1">
      <alignment horizontal="right" readingOrder="0" shrinkToFit="0" vertical="center" wrapText="0"/>
    </xf>
    <xf borderId="1" fillId="6" fontId="1" numFmtId="10" xfId="0" applyAlignment="1" applyBorder="1" applyFont="1" applyNumberFormat="1">
      <alignment horizontal="center" readingOrder="0" shrinkToFit="0" vertical="center" wrapText="0"/>
    </xf>
    <xf borderId="1" fillId="2" fontId="1" numFmtId="10" xfId="0" applyAlignment="1" applyBorder="1" applyFont="1" applyNumberFormat="1">
      <alignment horizontal="right" shrinkToFit="0" vertical="center" wrapText="0"/>
    </xf>
    <xf borderId="1" fillId="2" fontId="2" numFmtId="164" xfId="0" applyAlignment="1" applyBorder="1" applyFont="1" applyNumberFormat="1">
      <alignment horizontal="right" readingOrder="0" shrinkToFit="0" vertical="center" wrapText="0"/>
    </xf>
    <xf borderId="1" fillId="7" fontId="1" numFmtId="164" xfId="0" applyAlignment="1" applyBorder="1" applyFill="1" applyFont="1" applyNumberFormat="1">
      <alignment horizontal="center"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5" numFmtId="0" xfId="0" applyAlignment="1" applyFont="1">
      <alignment vertical="center"/>
    </xf>
    <xf borderId="1" fillId="0" fontId="13" numFmtId="0" xfId="0" applyAlignment="1" applyBorder="1" applyFont="1">
      <alignment readingOrder="0" shrinkToFit="0" vertical="center" wrapText="1"/>
    </xf>
    <xf borderId="1" fillId="0" fontId="13" numFmtId="0" xfId="0" applyAlignment="1" applyBorder="1" applyFont="1">
      <alignment horizontal="center" readingOrder="0" shrinkToFit="0" vertical="center" wrapText="1"/>
    </xf>
    <xf borderId="1" fillId="0" fontId="14" numFmtId="0" xfId="0" applyAlignment="1" applyBorder="1" applyFont="1">
      <alignment horizontal="left" readingOrder="0" shrinkToFit="0" vertical="center" wrapText="1"/>
    </xf>
    <xf borderId="1" fillId="0" fontId="14" numFmtId="0" xfId="0" applyAlignment="1" applyBorder="1" applyFont="1">
      <alignment readingOrder="0" shrinkToFit="0" vertical="center" wrapText="1"/>
    </xf>
    <xf borderId="1" fillId="0" fontId="15" numFmtId="0" xfId="0" applyAlignment="1" applyBorder="1" applyFont="1">
      <alignment readingOrder="0" shrinkToFit="0" vertical="center" wrapText="1"/>
    </xf>
    <xf borderId="1" fillId="0" fontId="16" numFmtId="0" xfId="0" applyAlignment="1" applyBorder="1" applyFont="1">
      <alignment readingOrder="0" shrinkToFit="0" vertical="center" wrapText="1"/>
    </xf>
    <xf borderId="1" fillId="8" fontId="14" numFmtId="0" xfId="0" applyAlignment="1" applyBorder="1" applyFill="1" applyFont="1">
      <alignment shrinkToFit="0" vertical="center" wrapText="1"/>
    </xf>
    <xf borderId="1" fillId="0" fontId="14" numFmtId="0" xfId="0" applyAlignment="1" applyBorder="1" applyFont="1">
      <alignment shrinkToFit="0" vertical="center" wrapText="1"/>
    </xf>
    <xf borderId="1" fillId="0" fontId="17" numFmtId="0" xfId="0" applyAlignment="1" applyBorder="1" applyFont="1">
      <alignment readingOrder="0" shrinkToFit="0" vertical="center" wrapText="1"/>
    </xf>
    <xf borderId="1" fillId="0" fontId="18" numFmtId="0" xfId="0" applyAlignment="1" applyBorder="1" applyFont="1">
      <alignment readingOrder="0" shrinkToFit="0" vertical="center" wrapText="1"/>
    </xf>
    <xf borderId="1" fillId="0" fontId="19" numFmtId="0" xfId="0" applyAlignment="1" applyBorder="1" applyFont="1">
      <alignment shrinkToFit="0" vertical="center" wrapText="1"/>
    </xf>
    <xf borderId="1" fillId="9" fontId="14" numFmtId="0" xfId="0" applyAlignment="1" applyBorder="1" applyFill="1" applyFont="1">
      <alignment shrinkToFit="0" vertical="center" wrapText="1"/>
    </xf>
    <xf borderId="1" fillId="10" fontId="14" numFmtId="0" xfId="0" applyAlignment="1" applyBorder="1" applyFill="1" applyFont="1">
      <alignment shrinkToFit="0" vertical="center" wrapText="1"/>
    </xf>
    <xf borderId="1" fillId="11" fontId="14" numFmtId="0" xfId="0" applyAlignment="1" applyBorder="1" applyFill="1" applyFont="1">
      <alignment shrinkToFit="0" vertical="center" wrapText="1"/>
    </xf>
    <xf borderId="1" fillId="5" fontId="14" numFmtId="0" xfId="0" applyAlignment="1" applyBorder="1" applyFont="1">
      <alignment shrinkToFit="0" vertical="center" wrapText="1"/>
    </xf>
    <xf borderId="1" fillId="12" fontId="14" numFmtId="0" xfId="0" applyAlignment="1" applyBorder="1" applyFill="1" applyFont="1">
      <alignment shrinkToFit="0" vertical="center" wrapText="1"/>
    </xf>
    <xf borderId="1" fillId="13" fontId="14" numFmtId="0" xfId="0" applyAlignment="1" applyBorder="1" applyFill="1" applyFont="1">
      <alignment shrinkToFit="0" vertical="center" wrapText="1"/>
    </xf>
    <xf borderId="1" fillId="0" fontId="15" numFmtId="0" xfId="0" applyAlignment="1" applyBorder="1" applyFont="1">
      <alignment shrinkToFit="0" vertical="center" wrapText="1"/>
    </xf>
    <xf borderId="1" fillId="14" fontId="14" numFmtId="0" xfId="0" applyAlignment="1" applyBorder="1" applyFill="1" applyFont="1">
      <alignment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9DAF8"/>
          <bgColor rgb="FFC9DAF8"/>
        </patternFill>
      </fill>
      <border/>
    </dxf>
    <dxf>
      <font>
        <color rgb="FF000000"/>
      </font>
      <fill>
        <patternFill patternType="solid">
          <fgColor rgb="FFE6B8AF"/>
          <bgColor rgb="FFE6B8AF"/>
        </patternFill>
      </fill>
      <border/>
    </dxf>
    <dxf>
      <font>
        <color rgb="FFD9EAD3"/>
      </font>
      <fill>
        <patternFill patternType="solid">
          <fgColor rgb="FFD9EAD3"/>
          <bgColor rgb="FFD9EAD3"/>
        </patternFill>
      </fill>
      <border/>
    </dxf>
    <dxf>
      <font>
        <color rgb="FF980000"/>
      </font>
      <fill>
        <patternFill patternType="solid">
          <fgColor rgb="FFEA9999"/>
          <bgColor rgb="FFEA9999"/>
        </patternFill>
      </fill>
      <border/>
    </dxf>
    <dxf>
      <font>
        <color rgb="FF274E13"/>
      </font>
      <fill>
        <patternFill patternType="solid">
          <fgColor rgb="FFD9EAD3"/>
          <bgColor rgb="FFD9EAD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'Non modifiable - Graphique'!$C$1</c:f>
            </c:strRef>
          </c:tx>
          <c:spPr>
            <a:solidFill>
              <a:srgbClr val="4285F4"/>
            </a:solidFill>
          </c:spPr>
          <c:cat>
            <c:strRef>
              <c:f>'Non modifiable - Graphique'!$B$2:$B$27</c:f>
            </c:strRef>
          </c:cat>
          <c:val>
            <c:numRef>
              <c:f>'Non modifiable - Graphique'!$C$2:$C$27</c:f>
              <c:numCache/>
            </c:numRef>
          </c:val>
        </c:ser>
        <c:axId val="654760377"/>
        <c:axId val="1599481486"/>
      </c:barChart>
      <c:catAx>
        <c:axId val="6547603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599481486"/>
      </c:catAx>
      <c:valAx>
        <c:axId val="15994814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65476037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123825</xdr:colOff>
      <xdr:row>0</xdr:row>
      <xdr:rowOff>57150</xdr:rowOff>
    </xdr:from>
    <xdr:ext cx="8572500" cy="52959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tn.ms" TargetMode="External"/><Relationship Id="rId4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4" Type="http://schemas.openxmlformats.org/officeDocument/2006/relationships/hyperlink" Target="http://tn.me" TargetMode="External"/><Relationship Id="rId43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6" Type="http://schemas.openxmlformats.org/officeDocument/2006/relationships/hyperlink" Target="http://tn.gb" TargetMode="External"/><Relationship Id="rId4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" Type="http://schemas.openxmlformats.org/officeDocument/2006/relationships/comments" Target="../comments1.xml"/><Relationship Id="rId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" Type="http://schemas.openxmlformats.org/officeDocument/2006/relationships/hyperlink" Target="http://tn.an" TargetMode="External"/><Relationship Id="rId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8" Type="http://schemas.openxmlformats.org/officeDocument/2006/relationships/hyperlink" Target="http://tn.ta" TargetMode="External"/><Relationship Id="rId4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6" Type="http://schemas.openxmlformats.org/officeDocument/2006/relationships/hyperlink" Target="http://tn.mn" TargetMode="External"/><Relationship Id="rId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8" Type="http://schemas.openxmlformats.org/officeDocument/2006/relationships/hyperlink" Target="http://tn.ba" TargetMode="External"/><Relationship Id="rId3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0" Type="http://schemas.openxmlformats.org/officeDocument/2006/relationships/hyperlink" Target="http://tn.gf" TargetMode="External"/><Relationship Id="rId33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2" Type="http://schemas.openxmlformats.org/officeDocument/2006/relationships/hyperlink" Target="http://tn.to" TargetMode="External"/><Relationship Id="rId3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4" Type="http://schemas.openxmlformats.org/officeDocument/2006/relationships/hyperlink" Target="http://tn.kb" TargetMode="External"/><Relationship Id="rId3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6" Type="http://schemas.openxmlformats.org/officeDocument/2006/relationships/hyperlink" Target="http://tn.ss" TargetMode="External"/><Relationship Id="rId3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8" Type="http://schemas.openxmlformats.org/officeDocument/2006/relationships/hyperlink" Target="http://tn.mh" TargetMode="External"/><Relationship Id="rId20" Type="http://schemas.openxmlformats.org/officeDocument/2006/relationships/hyperlink" Target="http://tn.bj" TargetMode="External"/><Relationship Id="rId2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4" Type="http://schemas.openxmlformats.org/officeDocument/2006/relationships/hyperlink" Target="http://tn.kr" TargetMode="External"/><Relationship Id="rId23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60" Type="http://schemas.openxmlformats.org/officeDocument/2006/relationships/vmlDrawing" Target="../drawings/vmlDrawing1.vml"/><Relationship Id="rId26" Type="http://schemas.openxmlformats.org/officeDocument/2006/relationships/hyperlink" Target="http://tn.ks" TargetMode="External"/><Relationship Id="rId2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8" Type="http://schemas.openxmlformats.org/officeDocument/2006/relationships/hyperlink" Target="http://tn.sz" TargetMode="External"/><Relationship Id="rId2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3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2" Type="http://schemas.openxmlformats.org/officeDocument/2006/relationships/hyperlink" Target="http://tn.al" TargetMode="External"/><Relationship Id="rId1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0" Type="http://schemas.openxmlformats.org/officeDocument/2006/relationships/hyperlink" Target="http://tn.za" TargetMode="External"/><Relationship Id="rId54" Type="http://schemas.openxmlformats.org/officeDocument/2006/relationships/hyperlink" Target="http://tn.it" TargetMode="External"/><Relationship Id="rId13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7" Type="http://schemas.openxmlformats.org/officeDocument/2006/relationships/hyperlink" Target="http://tn.am" TargetMode="External"/><Relationship Id="rId12" Type="http://schemas.openxmlformats.org/officeDocument/2006/relationships/hyperlink" Target="http://tn.je" TargetMode="External"/><Relationship Id="rId5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9" Type="http://schemas.openxmlformats.org/officeDocument/2006/relationships/drawing" Target="../drawings/drawing1.xml"/><Relationship Id="rId14" Type="http://schemas.openxmlformats.org/officeDocument/2006/relationships/hyperlink" Target="http://tn.kf" TargetMode="External"/><Relationship Id="rId5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6" Type="http://schemas.openxmlformats.org/officeDocument/2006/relationships/hyperlink" Target="http://tn.sl" TargetMode="External"/><Relationship Id="rId1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8" Type="http://schemas.openxmlformats.org/officeDocument/2006/relationships/hyperlink" Target="http://tn.bz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3" Type="http://schemas.openxmlformats.org/officeDocument/2006/relationships/hyperlink" Target="http://tn.me" TargetMode="External"/><Relationship Id="rId4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5" Type="http://schemas.openxmlformats.org/officeDocument/2006/relationships/hyperlink" Target="http://tn.gb" TargetMode="External"/><Relationship Id="rId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" Type="http://schemas.openxmlformats.org/officeDocument/2006/relationships/hyperlink" Target="http://tn.an" TargetMode="External"/><Relationship Id="rId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9" Type="http://schemas.openxmlformats.org/officeDocument/2006/relationships/hyperlink" Target="http://tn.za" TargetMode="External"/><Relationship Id="rId4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7" Type="http://schemas.openxmlformats.org/officeDocument/2006/relationships/hyperlink" Target="http://tn.ta" TargetMode="External"/><Relationship Id="rId4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" Type="http://schemas.openxmlformats.org/officeDocument/2006/relationships/hyperlink" Target="http://tn.mn" TargetMode="External"/><Relationship Id="rId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7" Type="http://schemas.openxmlformats.org/officeDocument/2006/relationships/hyperlink" Target="http://tn.ba" TargetMode="External"/><Relationship Id="rId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1" Type="http://schemas.openxmlformats.org/officeDocument/2006/relationships/hyperlink" Target="http://tn.to" TargetMode="External"/><Relationship Id="rId3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3" Type="http://schemas.openxmlformats.org/officeDocument/2006/relationships/hyperlink" Target="http://tn.kb" TargetMode="External"/><Relationship Id="rId3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5" Type="http://schemas.openxmlformats.org/officeDocument/2006/relationships/hyperlink" Target="http://tn.ss" TargetMode="External"/><Relationship Id="rId3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7" Type="http://schemas.openxmlformats.org/officeDocument/2006/relationships/hyperlink" Target="http://tn.mh" TargetMode="External"/><Relationship Id="rId3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9" Type="http://schemas.openxmlformats.org/officeDocument/2006/relationships/hyperlink" Target="http://tn.ms" TargetMode="External"/><Relationship Id="rId3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3" Type="http://schemas.openxmlformats.org/officeDocument/2006/relationships/hyperlink" Target="http://tn.kr" TargetMode="External"/><Relationship Id="rId2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5" Type="http://schemas.openxmlformats.org/officeDocument/2006/relationships/hyperlink" Target="http://tn.ks" TargetMode="External"/><Relationship Id="rId2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7" Type="http://schemas.openxmlformats.org/officeDocument/2006/relationships/hyperlink" Target="http://tn.sz" TargetMode="External"/><Relationship Id="rId29" Type="http://schemas.openxmlformats.org/officeDocument/2006/relationships/hyperlink" Target="http://tn.gf" TargetMode="External"/><Relationship Id="rId51" Type="http://schemas.openxmlformats.org/officeDocument/2006/relationships/hyperlink" Target="http://tn.al" TargetMode="External"/><Relationship Id="rId5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3" Type="http://schemas.openxmlformats.org/officeDocument/2006/relationships/hyperlink" Target="http://tn.it" TargetMode="External"/><Relationship Id="rId5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1" Type="http://schemas.openxmlformats.org/officeDocument/2006/relationships/hyperlink" Target="http://tn.je" TargetMode="External"/><Relationship Id="rId5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3" Type="http://schemas.openxmlformats.org/officeDocument/2006/relationships/hyperlink" Target="http://tn.kf" TargetMode="External"/><Relationship Id="rId5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6" Type="http://schemas.openxmlformats.org/officeDocument/2006/relationships/hyperlink" Target="http://tn.am" TargetMode="External"/><Relationship Id="rId15" Type="http://schemas.openxmlformats.org/officeDocument/2006/relationships/hyperlink" Target="http://tn.sl" TargetMode="External"/><Relationship Id="rId1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8" Type="http://schemas.openxmlformats.org/officeDocument/2006/relationships/drawing" Target="../drawings/drawing2.xml"/><Relationship Id="rId17" Type="http://schemas.openxmlformats.org/officeDocument/2006/relationships/hyperlink" Target="http://tn.bz" TargetMode="External"/><Relationship Id="rId1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9" Type="http://schemas.openxmlformats.org/officeDocument/2006/relationships/hyperlink" Target="http://tn.bj" TargetMode="External"/><Relationship Id="rId1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3" Type="http://schemas.openxmlformats.org/officeDocument/2006/relationships/hyperlink" Target="http://tn.me" TargetMode="External"/><Relationship Id="rId4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5" Type="http://schemas.openxmlformats.org/officeDocument/2006/relationships/hyperlink" Target="http://tn.gb" TargetMode="External"/><Relationship Id="rId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" Type="http://schemas.openxmlformats.org/officeDocument/2006/relationships/hyperlink" Target="http://tn.an" TargetMode="External"/><Relationship Id="rId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9" Type="http://schemas.openxmlformats.org/officeDocument/2006/relationships/hyperlink" Target="http://tn.za" TargetMode="External"/><Relationship Id="rId4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47" Type="http://schemas.openxmlformats.org/officeDocument/2006/relationships/hyperlink" Target="http://tn.ta" TargetMode="External"/><Relationship Id="rId49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" Type="http://schemas.openxmlformats.org/officeDocument/2006/relationships/hyperlink" Target="http://tn.mn" TargetMode="External"/><Relationship Id="rId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7" Type="http://schemas.openxmlformats.org/officeDocument/2006/relationships/hyperlink" Target="http://tn.ba" TargetMode="External"/><Relationship Id="rId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1" Type="http://schemas.openxmlformats.org/officeDocument/2006/relationships/hyperlink" Target="http://tn.to" TargetMode="External"/><Relationship Id="rId3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3" Type="http://schemas.openxmlformats.org/officeDocument/2006/relationships/hyperlink" Target="http://tn.kb" TargetMode="External"/><Relationship Id="rId3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5" Type="http://schemas.openxmlformats.org/officeDocument/2006/relationships/hyperlink" Target="http://tn.ss" TargetMode="External"/><Relationship Id="rId3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7" Type="http://schemas.openxmlformats.org/officeDocument/2006/relationships/hyperlink" Target="http://tn.mh" TargetMode="External"/><Relationship Id="rId3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39" Type="http://schemas.openxmlformats.org/officeDocument/2006/relationships/hyperlink" Target="http://tn.ms" TargetMode="External"/><Relationship Id="rId3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1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3" Type="http://schemas.openxmlformats.org/officeDocument/2006/relationships/hyperlink" Target="http://tn.kr" TargetMode="External"/><Relationship Id="rId2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5" Type="http://schemas.openxmlformats.org/officeDocument/2006/relationships/hyperlink" Target="http://tn.ks" TargetMode="External"/><Relationship Id="rId2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27" Type="http://schemas.openxmlformats.org/officeDocument/2006/relationships/hyperlink" Target="http://tn.sz" TargetMode="External"/><Relationship Id="rId29" Type="http://schemas.openxmlformats.org/officeDocument/2006/relationships/hyperlink" Target="http://tn.gf" TargetMode="External"/><Relationship Id="rId51" Type="http://schemas.openxmlformats.org/officeDocument/2006/relationships/hyperlink" Target="http://tn.al" TargetMode="External"/><Relationship Id="rId5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3" Type="http://schemas.openxmlformats.org/officeDocument/2006/relationships/hyperlink" Target="http://tn.it" TargetMode="External"/><Relationship Id="rId5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1" Type="http://schemas.openxmlformats.org/officeDocument/2006/relationships/hyperlink" Target="http://tn.je" TargetMode="External"/><Relationship Id="rId55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0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3" Type="http://schemas.openxmlformats.org/officeDocument/2006/relationships/hyperlink" Target="http://tn.kf" TargetMode="External"/><Relationship Id="rId57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2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6" Type="http://schemas.openxmlformats.org/officeDocument/2006/relationships/hyperlink" Target="http://tn.am" TargetMode="External"/><Relationship Id="rId15" Type="http://schemas.openxmlformats.org/officeDocument/2006/relationships/hyperlink" Target="http://tn.sl" TargetMode="External"/><Relationship Id="rId14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58" Type="http://schemas.openxmlformats.org/officeDocument/2006/relationships/drawing" Target="../drawings/drawing3.xml"/><Relationship Id="rId17" Type="http://schemas.openxmlformats.org/officeDocument/2006/relationships/hyperlink" Target="http://tn.bz" TargetMode="External"/><Relationship Id="rId16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Relationship Id="rId19" Type="http://schemas.openxmlformats.org/officeDocument/2006/relationships/hyperlink" Target="http://tn.bj" TargetMode="External"/><Relationship Id="rId18" Type="http://schemas.openxmlformats.org/officeDocument/2006/relationships/hyperlink" Target="https://docs.google.com/viewerng/viewer?url=http://www.isie.tn/wp-content/uploads/2019/09/%D9%82%D8%B1%D8%A7%D8%B1-%D8%B1%D8%A6%D8%A7%D8%B3%D9%8A%D8%A9.pdf&amp;hl=en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tn.an" TargetMode="External"/><Relationship Id="rId2" Type="http://schemas.openxmlformats.org/officeDocument/2006/relationships/hyperlink" Target="http://tn.mn" TargetMode="External"/><Relationship Id="rId3" Type="http://schemas.openxmlformats.org/officeDocument/2006/relationships/hyperlink" Target="http://tn.ba" TargetMode="External"/><Relationship Id="rId4" Type="http://schemas.openxmlformats.org/officeDocument/2006/relationships/hyperlink" Target="http://tn.za" TargetMode="External"/><Relationship Id="rId9" Type="http://schemas.openxmlformats.org/officeDocument/2006/relationships/hyperlink" Target="http://tn.bj" TargetMode="External"/><Relationship Id="rId5" Type="http://schemas.openxmlformats.org/officeDocument/2006/relationships/hyperlink" Target="http://tn.je" TargetMode="External"/><Relationship Id="rId6" Type="http://schemas.openxmlformats.org/officeDocument/2006/relationships/hyperlink" Target="http://tn.kf" TargetMode="External"/><Relationship Id="rId7" Type="http://schemas.openxmlformats.org/officeDocument/2006/relationships/hyperlink" Target="http://tn.sl" TargetMode="External"/><Relationship Id="rId8" Type="http://schemas.openxmlformats.org/officeDocument/2006/relationships/hyperlink" Target="http://tn.bz" TargetMode="External"/><Relationship Id="rId20" Type="http://schemas.openxmlformats.org/officeDocument/2006/relationships/hyperlink" Target="http://tn.gb" TargetMode="External"/><Relationship Id="rId22" Type="http://schemas.openxmlformats.org/officeDocument/2006/relationships/hyperlink" Target="http://tn.al" TargetMode="External"/><Relationship Id="rId21" Type="http://schemas.openxmlformats.org/officeDocument/2006/relationships/hyperlink" Target="http://tn.ta" TargetMode="External"/><Relationship Id="rId24" Type="http://schemas.openxmlformats.org/officeDocument/2006/relationships/hyperlink" Target="http://tn.ar" TargetMode="External"/><Relationship Id="rId23" Type="http://schemas.openxmlformats.org/officeDocument/2006/relationships/hyperlink" Target="http://tn.it" TargetMode="External"/><Relationship Id="rId26" Type="http://schemas.openxmlformats.org/officeDocument/2006/relationships/drawing" Target="../drawings/drawing4.xml"/><Relationship Id="rId25" Type="http://schemas.openxmlformats.org/officeDocument/2006/relationships/hyperlink" Target="http://tn.am" TargetMode="External"/><Relationship Id="rId11" Type="http://schemas.openxmlformats.org/officeDocument/2006/relationships/hyperlink" Target="http://tn.ks" TargetMode="External"/><Relationship Id="rId10" Type="http://schemas.openxmlformats.org/officeDocument/2006/relationships/hyperlink" Target="http://tn.kr" TargetMode="External"/><Relationship Id="rId13" Type="http://schemas.openxmlformats.org/officeDocument/2006/relationships/hyperlink" Target="http://tn.gf" TargetMode="External"/><Relationship Id="rId12" Type="http://schemas.openxmlformats.org/officeDocument/2006/relationships/hyperlink" Target="http://tn.sz" TargetMode="External"/><Relationship Id="rId15" Type="http://schemas.openxmlformats.org/officeDocument/2006/relationships/hyperlink" Target="http://tn.kb" TargetMode="External"/><Relationship Id="rId14" Type="http://schemas.openxmlformats.org/officeDocument/2006/relationships/hyperlink" Target="http://tn.to" TargetMode="External"/><Relationship Id="rId17" Type="http://schemas.openxmlformats.org/officeDocument/2006/relationships/hyperlink" Target="http://tn.mh" TargetMode="External"/><Relationship Id="rId16" Type="http://schemas.openxmlformats.org/officeDocument/2006/relationships/hyperlink" Target="http://tn.ss" TargetMode="External"/><Relationship Id="rId19" Type="http://schemas.openxmlformats.org/officeDocument/2006/relationships/hyperlink" Target="http://tn.me" TargetMode="External"/><Relationship Id="rId18" Type="http://schemas.openxmlformats.org/officeDocument/2006/relationships/hyperlink" Target="http://tn.ms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fr.wikipedia.org/wiki/Machrouu_Tounes" TargetMode="External"/><Relationship Id="rId2" Type="http://schemas.openxmlformats.org/officeDocument/2006/relationships/hyperlink" Target="https://fr.wikipedia.org/wiki/Parti_destourien_libre" TargetMode="External"/><Relationship Id="rId3" Type="http://schemas.openxmlformats.org/officeDocument/2006/relationships/hyperlink" Target="https://fr.wikipedia.org/wiki/Al_Badil_Ettounsi" TargetMode="External"/><Relationship Id="rId4" Type="http://schemas.openxmlformats.org/officeDocument/2006/relationships/hyperlink" Target="https://fr.wikipedia.org/wiki/Al_Amal" TargetMode="External"/><Relationship Id="rId9" Type="http://schemas.openxmlformats.org/officeDocument/2006/relationships/hyperlink" Target="https://fr.wikipedia.org/wiki/Parti_unifi%C3%A9_des_patriotes_d%C3%A9mocrates" TargetMode="External"/><Relationship Id="rId5" Type="http://schemas.openxmlformats.org/officeDocument/2006/relationships/hyperlink" Target="https://fr.wikipedia.org/wiki/Ennahdha" TargetMode="External"/><Relationship Id="rId6" Type="http://schemas.openxmlformats.org/officeDocument/2006/relationships/hyperlink" Target="https://fr.wikipedia.org/wiki/Ennahdha" TargetMode="External"/><Relationship Id="rId7" Type="http://schemas.openxmlformats.org/officeDocument/2006/relationships/hyperlink" Target="https://fr.wikipedia.org/wiki/Front_populaire_(Tunisie)" TargetMode="External"/><Relationship Id="rId8" Type="http://schemas.openxmlformats.org/officeDocument/2006/relationships/hyperlink" Target="https://fr.wikipedia.org/wiki/Forum_d%C3%A9mocratique_pour_le_travail_et_les_libert%C3%A9s" TargetMode="External"/><Relationship Id="rId11" Type="http://schemas.openxmlformats.org/officeDocument/2006/relationships/hyperlink" Target="https://fr.wikipedia.org/wiki/Ka%C3%AFs_Sa%C3%AFed" TargetMode="External"/><Relationship Id="rId10" Type="http://schemas.openxmlformats.org/officeDocument/2006/relationships/hyperlink" Target="https://upr.tn/fr/notre-charte" TargetMode="External"/><Relationship Id="rId13" Type="http://schemas.openxmlformats.org/officeDocument/2006/relationships/hyperlink" Target="https://fr.wikipedia.org/wiki/Sans_%C3%A9tiquette" TargetMode="External"/><Relationship Id="rId12" Type="http://schemas.openxmlformats.org/officeDocument/2006/relationships/hyperlink" Target="https://www.businessnews.com.tn/tete-de-liste-de-la-coalition-de-la-dignite-abdellatif-aloui-traite-ses-adversaires-de-iens,520,89332,3" TargetMode="External"/><Relationship Id="rId15" Type="http://schemas.openxmlformats.org/officeDocument/2006/relationships/drawing" Target="../drawings/drawing7.xml"/><Relationship Id="rId14" Type="http://schemas.openxmlformats.org/officeDocument/2006/relationships/hyperlink" Target="https://fr.wikipedia.org/wiki/Courant_de_l%27amo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3.44" defaultRowHeight="15.75"/>
  <cols>
    <col customWidth="1" hidden="1" min="1" max="1" width="4.67"/>
    <col customWidth="1" min="2" max="2" width="4.67"/>
    <col customWidth="1" min="3" max="3" width="11.33"/>
    <col customWidth="1" min="4" max="4" width="8.22"/>
    <col customWidth="1" min="5" max="30" width="9.56"/>
    <col customWidth="1" min="31" max="31" width="11.67"/>
    <col customWidth="1" min="32" max="32" width="11.78"/>
    <col customWidth="1" min="33" max="34" width="9.11"/>
    <col customWidth="1" min="35" max="35" width="10.78"/>
    <col customWidth="1" min="36" max="36" width="9.56"/>
    <col customWidth="1" min="37" max="37" width="11.44"/>
    <col customWidth="1" min="38" max="38" width="13.22"/>
    <col customWidth="1" min="39" max="39" width="12.56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5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7" t="s">
        <v>32</v>
      </c>
      <c r="AH1" s="7" t="s">
        <v>33</v>
      </c>
      <c r="AI1" s="8" t="s">
        <v>34</v>
      </c>
      <c r="AJ1" s="3" t="s">
        <v>35</v>
      </c>
      <c r="AK1" s="9" t="s">
        <v>36</v>
      </c>
      <c r="AL1" s="3" t="s">
        <v>37</v>
      </c>
      <c r="AM1" s="3" t="s">
        <v>38</v>
      </c>
    </row>
    <row r="2">
      <c r="A2" s="10">
        <v>1.0</v>
      </c>
      <c r="B2" s="10" t="s">
        <v>39</v>
      </c>
      <c r="C2" s="11" t="s">
        <v>40</v>
      </c>
      <c r="D2" s="12" t="s">
        <v>41</v>
      </c>
      <c r="E2" s="13">
        <v>1229.0</v>
      </c>
      <c r="F2" s="13">
        <v>9116.0</v>
      </c>
      <c r="G2" s="13">
        <v>6941.0</v>
      </c>
      <c r="H2" s="14">
        <v>24226.0</v>
      </c>
      <c r="I2" s="13">
        <v>9253.0</v>
      </c>
      <c r="J2" s="13">
        <v>2394.0</v>
      </c>
      <c r="K2" s="13">
        <v>285.0</v>
      </c>
      <c r="L2" s="13">
        <v>991.0</v>
      </c>
      <c r="M2" s="13">
        <v>2999.0</v>
      </c>
      <c r="N2" s="13">
        <v>12264.0</v>
      </c>
      <c r="O2" s="13">
        <v>283.0</v>
      </c>
      <c r="P2" s="13">
        <v>191.0</v>
      </c>
      <c r="Q2" s="13">
        <v>392.0</v>
      </c>
      <c r="R2" s="13">
        <v>24072.0</v>
      </c>
      <c r="S2" s="13">
        <v>1217.0</v>
      </c>
      <c r="T2" s="13">
        <v>15710.0</v>
      </c>
      <c r="U2" s="15">
        <v>25623.0</v>
      </c>
      <c r="V2" s="13">
        <v>340.0</v>
      </c>
      <c r="W2" s="13">
        <v>203.0</v>
      </c>
      <c r="X2" s="13">
        <v>237.0</v>
      </c>
      <c r="Y2" s="13">
        <v>460.0</v>
      </c>
      <c r="Z2" s="13">
        <v>7546.0</v>
      </c>
      <c r="AA2" s="13">
        <v>332.0</v>
      </c>
      <c r="AB2" s="13">
        <v>172.0</v>
      </c>
      <c r="AC2" s="13">
        <v>242.0</v>
      </c>
      <c r="AD2" s="13">
        <v>7422.0</v>
      </c>
      <c r="AE2" s="16">
        <f t="shared" ref="AE2:AE34" si="1">SUM(E2:AD2)</f>
        <v>154140</v>
      </c>
      <c r="AF2" s="13"/>
      <c r="AG2" s="13"/>
      <c r="AH2" s="13"/>
      <c r="AI2" s="17">
        <f t="shared" ref="AI2:AI34" si="2">AE2+AG2+AH2</f>
        <v>154140</v>
      </c>
      <c r="AJ2" s="18">
        <v>299630.0</v>
      </c>
      <c r="AK2" s="19">
        <f t="shared" ref="AK2:AK35" si="3">AE2/AJ2</f>
        <v>0.5144344692</v>
      </c>
      <c r="AL2" s="20" t="s">
        <v>42</v>
      </c>
      <c r="AM2" s="21">
        <f t="shared" ref="AM2:AM35" si="4">IFERROR((U2-H2)/min(U2,H2),"")</f>
        <v>0.05766531825</v>
      </c>
    </row>
    <row r="3">
      <c r="A3" s="10">
        <v>2.0</v>
      </c>
      <c r="B3" s="10" t="s">
        <v>43</v>
      </c>
      <c r="C3" s="11" t="s">
        <v>44</v>
      </c>
      <c r="D3" s="12" t="s">
        <v>45</v>
      </c>
      <c r="E3" s="13">
        <v>1761.0</v>
      </c>
      <c r="F3" s="13">
        <v>12443.0</v>
      </c>
      <c r="G3" s="13">
        <v>11724.0</v>
      </c>
      <c r="H3" s="14">
        <v>21076.0</v>
      </c>
      <c r="I3" s="13">
        <v>13836.0</v>
      </c>
      <c r="J3" s="13">
        <v>5430.0</v>
      </c>
      <c r="K3" s="13">
        <v>190.0</v>
      </c>
      <c r="L3" s="13">
        <v>1023.0</v>
      </c>
      <c r="M3" s="13">
        <v>2298.0</v>
      </c>
      <c r="N3" s="13">
        <v>37452.0</v>
      </c>
      <c r="O3" s="13">
        <v>253.0</v>
      </c>
      <c r="P3" s="13">
        <v>181.0</v>
      </c>
      <c r="Q3" s="13">
        <v>263.0</v>
      </c>
      <c r="R3" s="13">
        <v>19179.0</v>
      </c>
      <c r="S3" s="13">
        <v>784.0</v>
      </c>
      <c r="T3" s="13">
        <v>27018.0</v>
      </c>
      <c r="U3" s="15">
        <v>21006.0</v>
      </c>
      <c r="V3" s="13">
        <v>746.0</v>
      </c>
      <c r="W3" s="13">
        <v>126.0</v>
      </c>
      <c r="X3" s="13">
        <v>205.0</v>
      </c>
      <c r="Y3" s="13">
        <v>1190.0</v>
      </c>
      <c r="Z3" s="13">
        <v>6775.0</v>
      </c>
      <c r="AA3" s="13">
        <v>323.0</v>
      </c>
      <c r="AB3" s="13">
        <v>166.0</v>
      </c>
      <c r="AC3" s="13">
        <v>220.0</v>
      </c>
      <c r="AD3" s="13">
        <v>6069.0</v>
      </c>
      <c r="AE3" s="16">
        <f t="shared" si="1"/>
        <v>191737</v>
      </c>
      <c r="AF3" s="13"/>
      <c r="AG3" s="13"/>
      <c r="AH3" s="13"/>
      <c r="AI3" s="17">
        <f t="shared" si="2"/>
        <v>191737</v>
      </c>
      <c r="AJ3" s="18">
        <v>314034.0</v>
      </c>
      <c r="AK3" s="19">
        <f t="shared" si="3"/>
        <v>0.6105612768</v>
      </c>
      <c r="AL3" s="20" t="s">
        <v>42</v>
      </c>
      <c r="AM3" s="21">
        <f t="shared" si="4"/>
        <v>-0.003332381224</v>
      </c>
    </row>
    <row r="4">
      <c r="A4" s="10">
        <v>3.0</v>
      </c>
      <c r="B4" s="10" t="s">
        <v>46</v>
      </c>
      <c r="C4" s="11" t="s">
        <v>47</v>
      </c>
      <c r="D4" s="12" t="s">
        <v>48</v>
      </c>
      <c r="E4" s="13">
        <v>1421.0</v>
      </c>
      <c r="F4" s="13">
        <v>9395.0</v>
      </c>
      <c r="G4" s="13">
        <v>8192.0</v>
      </c>
      <c r="H4" s="14">
        <v>20926.0</v>
      </c>
      <c r="I4" s="13">
        <v>11794.0</v>
      </c>
      <c r="J4" s="13">
        <v>4119.0</v>
      </c>
      <c r="K4" s="13">
        <v>228.0</v>
      </c>
      <c r="L4" s="13">
        <v>884.0</v>
      </c>
      <c r="M4" s="13">
        <v>2447.0</v>
      </c>
      <c r="N4" s="13">
        <v>27706.0</v>
      </c>
      <c r="O4" s="13">
        <v>369.0</v>
      </c>
      <c r="P4" s="13">
        <v>159.0</v>
      </c>
      <c r="Q4" s="13">
        <v>365.0</v>
      </c>
      <c r="R4" s="13">
        <v>21433.0</v>
      </c>
      <c r="S4" s="13">
        <v>1165.0</v>
      </c>
      <c r="T4" s="13">
        <v>19135.0</v>
      </c>
      <c r="U4" s="15">
        <v>27662.0</v>
      </c>
      <c r="V4" s="13">
        <v>812.0</v>
      </c>
      <c r="W4" s="13">
        <v>167.0</v>
      </c>
      <c r="X4" s="13">
        <v>187.0</v>
      </c>
      <c r="Y4" s="13">
        <v>777.0</v>
      </c>
      <c r="Z4" s="13">
        <v>7072.0</v>
      </c>
      <c r="AA4" s="13">
        <v>311.0</v>
      </c>
      <c r="AB4" s="13">
        <v>140.0</v>
      </c>
      <c r="AC4" s="13">
        <v>192.0</v>
      </c>
      <c r="AD4" s="13">
        <v>6248.0</v>
      </c>
      <c r="AE4" s="16">
        <f t="shared" si="1"/>
        <v>173306</v>
      </c>
      <c r="AF4" s="13"/>
      <c r="AG4" s="13"/>
      <c r="AH4" s="13"/>
      <c r="AI4" s="17">
        <f t="shared" si="2"/>
        <v>173306</v>
      </c>
      <c r="AJ4" s="18">
        <v>308006.0</v>
      </c>
      <c r="AK4" s="19">
        <f t="shared" si="3"/>
        <v>0.5626708571</v>
      </c>
      <c r="AL4" s="20" t="s">
        <v>42</v>
      </c>
      <c r="AM4" s="21">
        <f t="shared" si="4"/>
        <v>0.3218962057</v>
      </c>
    </row>
    <row r="5">
      <c r="A5" s="10">
        <v>4.0</v>
      </c>
      <c r="B5" s="10" t="s">
        <v>49</v>
      </c>
      <c r="C5" s="11" t="s">
        <v>50</v>
      </c>
      <c r="D5" s="12" t="s">
        <v>51</v>
      </c>
      <c r="E5" s="13">
        <v>859.0</v>
      </c>
      <c r="F5" s="13">
        <v>5543.0</v>
      </c>
      <c r="G5" s="13">
        <v>4067.0</v>
      </c>
      <c r="H5" s="14">
        <v>20185.0</v>
      </c>
      <c r="I5" s="13">
        <v>6493.0</v>
      </c>
      <c r="J5" s="13">
        <v>1529.0</v>
      </c>
      <c r="K5" s="13">
        <v>215.0</v>
      </c>
      <c r="L5" s="13">
        <v>711.0</v>
      </c>
      <c r="M5" s="13">
        <v>1708.0</v>
      </c>
      <c r="N5" s="13">
        <v>7847.0</v>
      </c>
      <c r="O5" s="13">
        <v>249.0</v>
      </c>
      <c r="P5" s="13">
        <v>147.0</v>
      </c>
      <c r="Q5" s="13">
        <v>346.0</v>
      </c>
      <c r="R5" s="13">
        <v>16110.0</v>
      </c>
      <c r="S5" s="13">
        <v>494.0</v>
      </c>
      <c r="T5" s="13">
        <v>9789.0</v>
      </c>
      <c r="U5" s="15">
        <v>21792.0</v>
      </c>
      <c r="V5" s="13">
        <v>199.0</v>
      </c>
      <c r="W5" s="13">
        <v>167.0</v>
      </c>
      <c r="X5" s="13">
        <v>158.0</v>
      </c>
      <c r="Y5" s="13">
        <v>257.0</v>
      </c>
      <c r="Z5" s="13">
        <v>6000.0</v>
      </c>
      <c r="AA5" s="13">
        <v>244.0</v>
      </c>
      <c r="AB5" s="13">
        <v>119.0</v>
      </c>
      <c r="AC5" s="13">
        <v>179.0</v>
      </c>
      <c r="AD5" s="13">
        <v>4575.0</v>
      </c>
      <c r="AE5" s="16">
        <f t="shared" si="1"/>
        <v>109982</v>
      </c>
      <c r="AF5" s="13"/>
      <c r="AG5" s="13"/>
      <c r="AH5" s="13"/>
      <c r="AI5" s="17">
        <f t="shared" si="2"/>
        <v>109982</v>
      </c>
      <c r="AJ5" s="18">
        <v>224925.0</v>
      </c>
      <c r="AK5" s="19">
        <f t="shared" si="3"/>
        <v>0.4889718795</v>
      </c>
      <c r="AL5" s="20" t="s">
        <v>42</v>
      </c>
      <c r="AM5" s="21">
        <f t="shared" si="4"/>
        <v>0.07961357444</v>
      </c>
    </row>
    <row r="6">
      <c r="A6" s="10">
        <v>5.0</v>
      </c>
      <c r="B6" s="10" t="s">
        <v>52</v>
      </c>
      <c r="C6" s="11" t="s">
        <v>53</v>
      </c>
      <c r="D6" s="12" t="s">
        <v>54</v>
      </c>
      <c r="E6" s="13">
        <v>2011.0</v>
      </c>
      <c r="F6" s="13">
        <v>13597.0</v>
      </c>
      <c r="G6" s="13">
        <v>10115.0</v>
      </c>
      <c r="H6" s="14">
        <v>26758.0</v>
      </c>
      <c r="I6" s="13">
        <v>17920.0</v>
      </c>
      <c r="J6" s="13">
        <v>3980.0</v>
      </c>
      <c r="K6" s="13">
        <v>304.0</v>
      </c>
      <c r="L6" s="13">
        <v>1350.0</v>
      </c>
      <c r="M6" s="13">
        <v>3704.0</v>
      </c>
      <c r="N6" s="13">
        <v>20953.0</v>
      </c>
      <c r="O6" s="13">
        <v>312.0</v>
      </c>
      <c r="P6" s="13">
        <v>248.0</v>
      </c>
      <c r="Q6" s="13">
        <v>500.0</v>
      </c>
      <c r="R6" s="13">
        <v>28532.0</v>
      </c>
      <c r="S6" s="13">
        <v>754.0</v>
      </c>
      <c r="T6" s="13">
        <v>22552.0</v>
      </c>
      <c r="U6" s="15">
        <v>34797.0</v>
      </c>
      <c r="V6" s="13">
        <v>598.0</v>
      </c>
      <c r="W6" s="13">
        <v>229.0</v>
      </c>
      <c r="X6" s="13">
        <v>235.0</v>
      </c>
      <c r="Y6" s="13">
        <v>668.0</v>
      </c>
      <c r="Z6" s="13">
        <v>10570.0</v>
      </c>
      <c r="AA6" s="13">
        <v>422.0</v>
      </c>
      <c r="AB6" s="13">
        <v>166.0</v>
      </c>
      <c r="AC6" s="13">
        <v>298.0</v>
      </c>
      <c r="AD6" s="13">
        <v>10201.0</v>
      </c>
      <c r="AE6" s="16">
        <f t="shared" si="1"/>
        <v>211774</v>
      </c>
      <c r="AF6" s="13"/>
      <c r="AG6" s="13"/>
      <c r="AH6" s="13"/>
      <c r="AI6" s="17">
        <f t="shared" si="2"/>
        <v>211774</v>
      </c>
      <c r="AJ6" s="18">
        <v>361187.0</v>
      </c>
      <c r="AK6" s="19">
        <f t="shared" si="3"/>
        <v>0.5863278579</v>
      </c>
      <c r="AL6" s="20" t="s">
        <v>42</v>
      </c>
      <c r="AM6" s="21">
        <f t="shared" si="4"/>
        <v>0.3004335152</v>
      </c>
    </row>
    <row r="7">
      <c r="A7" s="10">
        <v>6.0</v>
      </c>
      <c r="B7" s="10" t="s">
        <v>55</v>
      </c>
      <c r="C7" s="11" t="s">
        <v>56</v>
      </c>
      <c r="D7" s="12" t="s">
        <v>57</v>
      </c>
      <c r="E7" s="13">
        <v>318.0</v>
      </c>
      <c r="F7" s="13">
        <v>972.0</v>
      </c>
      <c r="G7" s="13">
        <v>1847.0</v>
      </c>
      <c r="H7" s="14">
        <v>13322.0</v>
      </c>
      <c r="I7" s="13">
        <v>1371.0</v>
      </c>
      <c r="J7" s="13">
        <v>634.0</v>
      </c>
      <c r="K7" s="13">
        <v>122.0</v>
      </c>
      <c r="L7" s="13">
        <v>310.0</v>
      </c>
      <c r="M7" s="13">
        <v>771.0</v>
      </c>
      <c r="N7" s="13">
        <v>3493.0</v>
      </c>
      <c r="O7" s="13">
        <v>168.0</v>
      </c>
      <c r="P7" s="13">
        <v>81.0</v>
      </c>
      <c r="Q7" s="13">
        <v>261.0</v>
      </c>
      <c r="R7" s="13">
        <v>5284.0</v>
      </c>
      <c r="S7" s="13">
        <v>149.0</v>
      </c>
      <c r="T7" s="13">
        <v>3826.0</v>
      </c>
      <c r="U7" s="15">
        <v>16214.0</v>
      </c>
      <c r="V7" s="13">
        <v>112.0</v>
      </c>
      <c r="W7" s="13">
        <v>102.0</v>
      </c>
      <c r="X7" s="13">
        <v>171.0</v>
      </c>
      <c r="Y7" s="13">
        <v>101.0</v>
      </c>
      <c r="Z7" s="13">
        <v>2810.0</v>
      </c>
      <c r="AA7" s="13">
        <v>121.0</v>
      </c>
      <c r="AB7" s="13">
        <v>79.0</v>
      </c>
      <c r="AC7" s="13">
        <v>110.0</v>
      </c>
      <c r="AD7" s="13">
        <v>1548.0</v>
      </c>
      <c r="AE7" s="16">
        <f t="shared" si="1"/>
        <v>54297</v>
      </c>
      <c r="AF7" s="13">
        <v>54297.0</v>
      </c>
      <c r="AG7" s="13"/>
      <c r="AH7" s="13"/>
      <c r="AI7" s="17">
        <f t="shared" si="2"/>
        <v>54297</v>
      </c>
      <c r="AJ7" s="18">
        <v>118223.0</v>
      </c>
      <c r="AK7" s="19">
        <f t="shared" si="3"/>
        <v>0.4592761138</v>
      </c>
      <c r="AL7" s="20" t="s">
        <v>42</v>
      </c>
      <c r="AM7" s="21">
        <f t="shared" si="4"/>
        <v>0.2170845218</v>
      </c>
    </row>
    <row r="8">
      <c r="A8" s="10">
        <v>7.0</v>
      </c>
      <c r="B8" s="10" t="s">
        <v>58</v>
      </c>
      <c r="C8" s="11" t="s">
        <v>59</v>
      </c>
      <c r="D8" s="12" t="s">
        <v>60</v>
      </c>
      <c r="E8" s="13">
        <v>4014.0</v>
      </c>
      <c r="F8" s="13">
        <v>1217.0</v>
      </c>
      <c r="G8" s="13">
        <v>2709.0</v>
      </c>
      <c r="H8" s="14">
        <v>27427.0</v>
      </c>
      <c r="I8" s="13">
        <v>2223.0</v>
      </c>
      <c r="J8" s="13">
        <v>771.0</v>
      </c>
      <c r="K8" s="13">
        <v>266.0</v>
      </c>
      <c r="L8" s="13">
        <v>528.0</v>
      </c>
      <c r="M8" s="13">
        <v>1243.0</v>
      </c>
      <c r="N8" s="13">
        <v>4460.0</v>
      </c>
      <c r="O8" s="13">
        <v>337.0</v>
      </c>
      <c r="P8" s="13">
        <v>211.0</v>
      </c>
      <c r="Q8" s="13">
        <v>447.0</v>
      </c>
      <c r="R8" s="13">
        <v>10395.0</v>
      </c>
      <c r="S8" s="13">
        <v>371.0</v>
      </c>
      <c r="T8" s="13">
        <v>7064.0</v>
      </c>
      <c r="U8" s="15">
        <v>20933.0</v>
      </c>
      <c r="V8" s="13">
        <v>164.0</v>
      </c>
      <c r="W8" s="13">
        <v>163.0</v>
      </c>
      <c r="X8" s="13">
        <v>206.0</v>
      </c>
      <c r="Y8" s="13">
        <v>237.0</v>
      </c>
      <c r="Z8" s="13">
        <v>3450.0</v>
      </c>
      <c r="AA8" s="13">
        <v>361.0</v>
      </c>
      <c r="AB8" s="13">
        <v>165.0</v>
      </c>
      <c r="AC8" s="13">
        <v>164.0</v>
      </c>
      <c r="AD8" s="13">
        <v>1703.0</v>
      </c>
      <c r="AE8" s="16">
        <f t="shared" si="1"/>
        <v>91229</v>
      </c>
      <c r="AF8" s="13"/>
      <c r="AG8" s="13">
        <v>1000.0</v>
      </c>
      <c r="AH8" s="13">
        <v>4000.0</v>
      </c>
      <c r="AI8" s="17">
        <f t="shared" si="2"/>
        <v>96229</v>
      </c>
      <c r="AJ8" s="18">
        <v>273385.0</v>
      </c>
      <c r="AK8" s="19">
        <f t="shared" si="3"/>
        <v>0.3337015564</v>
      </c>
      <c r="AL8" s="20" t="s">
        <v>42</v>
      </c>
      <c r="AM8" s="21">
        <f t="shared" si="4"/>
        <v>-0.3102278699</v>
      </c>
    </row>
    <row r="9">
      <c r="A9" s="10">
        <v>8.0</v>
      </c>
      <c r="B9" s="10" t="s">
        <v>61</v>
      </c>
      <c r="C9" s="11" t="s">
        <v>62</v>
      </c>
      <c r="D9" s="12" t="s">
        <v>63</v>
      </c>
      <c r="E9" s="13">
        <v>1585.0</v>
      </c>
      <c r="F9" s="13">
        <v>1302.0</v>
      </c>
      <c r="G9" s="13">
        <v>2464.0</v>
      </c>
      <c r="H9" s="14">
        <v>20283.0</v>
      </c>
      <c r="I9" s="13">
        <v>6842.0</v>
      </c>
      <c r="J9" s="13">
        <v>746.0</v>
      </c>
      <c r="K9" s="13">
        <v>161.0</v>
      </c>
      <c r="L9" s="13">
        <v>649.0</v>
      </c>
      <c r="M9" s="13">
        <v>685.0</v>
      </c>
      <c r="N9" s="13">
        <v>4501.0</v>
      </c>
      <c r="O9" s="13">
        <v>218.0</v>
      </c>
      <c r="P9" s="13">
        <v>129.0</v>
      </c>
      <c r="Q9" s="13">
        <v>375.0</v>
      </c>
      <c r="R9" s="13">
        <v>6361.0</v>
      </c>
      <c r="S9" s="13">
        <v>255.0</v>
      </c>
      <c r="T9" s="13">
        <v>3123.0</v>
      </c>
      <c r="U9" s="15">
        <v>11964.0</v>
      </c>
      <c r="V9" s="13">
        <v>79.0</v>
      </c>
      <c r="W9" s="13">
        <v>122.0</v>
      </c>
      <c r="X9" s="13">
        <v>135.0</v>
      </c>
      <c r="Y9" s="13">
        <v>150.0</v>
      </c>
      <c r="Z9" s="13">
        <v>2332.0</v>
      </c>
      <c r="AA9" s="13">
        <v>196.0</v>
      </c>
      <c r="AB9" s="13">
        <v>92.0</v>
      </c>
      <c r="AC9" s="13">
        <v>125.0</v>
      </c>
      <c r="AD9" s="13">
        <v>939.0</v>
      </c>
      <c r="AE9" s="16">
        <f t="shared" si="1"/>
        <v>65813</v>
      </c>
      <c r="AF9" s="13"/>
      <c r="AG9" s="13"/>
      <c r="AH9" s="13"/>
      <c r="AI9" s="17">
        <f t="shared" si="2"/>
        <v>65813</v>
      </c>
      <c r="AJ9" s="18">
        <v>156283.0</v>
      </c>
      <c r="AK9" s="19">
        <f t="shared" si="3"/>
        <v>0.4211142607</v>
      </c>
      <c r="AL9" s="20" t="s">
        <v>42</v>
      </c>
      <c r="AM9" s="21">
        <f t="shared" si="4"/>
        <v>-0.695336008</v>
      </c>
    </row>
    <row r="10">
      <c r="A10" s="10">
        <v>9.0</v>
      </c>
      <c r="B10" s="10" t="s">
        <v>64</v>
      </c>
      <c r="C10" s="22" t="s">
        <v>65</v>
      </c>
      <c r="D10" s="12" t="s">
        <v>66</v>
      </c>
      <c r="E10" s="13">
        <v>504.0</v>
      </c>
      <c r="F10" s="13">
        <v>865.0</v>
      </c>
      <c r="G10" s="13">
        <v>2480.0</v>
      </c>
      <c r="H10" s="14">
        <v>14528.0</v>
      </c>
      <c r="I10" s="13">
        <v>3904.0</v>
      </c>
      <c r="J10" s="13">
        <v>507.0</v>
      </c>
      <c r="K10" s="13">
        <v>174.0</v>
      </c>
      <c r="L10" s="13">
        <v>1418.0</v>
      </c>
      <c r="M10" s="13">
        <v>767.0</v>
      </c>
      <c r="N10" s="13">
        <v>2990.0</v>
      </c>
      <c r="O10" s="13">
        <v>235.0</v>
      </c>
      <c r="P10" s="13">
        <v>116.0</v>
      </c>
      <c r="Q10" s="13">
        <v>340.0</v>
      </c>
      <c r="R10" s="13">
        <v>5563.0</v>
      </c>
      <c r="S10" s="13">
        <v>325.0</v>
      </c>
      <c r="T10" s="13">
        <v>4743.0</v>
      </c>
      <c r="U10" s="15">
        <v>13051.0</v>
      </c>
      <c r="V10" s="13">
        <v>192.0</v>
      </c>
      <c r="W10" s="13">
        <v>110.0</v>
      </c>
      <c r="X10" s="13">
        <v>192.0</v>
      </c>
      <c r="Y10" s="13">
        <v>147.0</v>
      </c>
      <c r="Z10" s="13">
        <v>2403.0</v>
      </c>
      <c r="AA10" s="13">
        <v>195.0</v>
      </c>
      <c r="AB10" s="13">
        <v>107.0</v>
      </c>
      <c r="AC10" s="13">
        <v>94.0</v>
      </c>
      <c r="AD10" s="13">
        <v>955.0</v>
      </c>
      <c r="AE10" s="16">
        <f t="shared" si="1"/>
        <v>56905</v>
      </c>
      <c r="AF10" s="13"/>
      <c r="AG10" s="13"/>
      <c r="AH10" s="13"/>
      <c r="AI10" s="17">
        <f t="shared" si="2"/>
        <v>56905</v>
      </c>
      <c r="AJ10" s="18">
        <v>137290.0</v>
      </c>
      <c r="AK10" s="19">
        <f t="shared" si="3"/>
        <v>0.414487581</v>
      </c>
      <c r="AL10" s="20" t="s">
        <v>42</v>
      </c>
      <c r="AM10" s="21">
        <f t="shared" si="4"/>
        <v>-0.1131714045</v>
      </c>
    </row>
    <row r="11">
      <c r="A11" s="10">
        <v>10.0</v>
      </c>
      <c r="B11" s="10" t="s">
        <v>67</v>
      </c>
      <c r="C11" s="11" t="s">
        <v>68</v>
      </c>
      <c r="D11" s="12" t="s">
        <v>69</v>
      </c>
      <c r="E11" s="13">
        <v>999.0</v>
      </c>
      <c r="F11" s="13">
        <v>5767.0</v>
      </c>
      <c r="G11" s="13">
        <v>7177.0</v>
      </c>
      <c r="H11" s="14">
        <v>45320.0</v>
      </c>
      <c r="I11" s="13">
        <v>6906.0</v>
      </c>
      <c r="J11" s="13">
        <v>2656.0</v>
      </c>
      <c r="K11" s="13">
        <v>333.0</v>
      </c>
      <c r="L11" s="13">
        <v>749.0</v>
      </c>
      <c r="M11" s="13">
        <v>2878.0</v>
      </c>
      <c r="N11" s="13">
        <v>9091.0</v>
      </c>
      <c r="O11" s="13">
        <v>343.0</v>
      </c>
      <c r="P11" s="13">
        <v>201.0</v>
      </c>
      <c r="Q11" s="13">
        <v>487.0</v>
      </c>
      <c r="R11" s="13">
        <v>19685.0</v>
      </c>
      <c r="S11" s="13">
        <v>382.0</v>
      </c>
      <c r="T11" s="13">
        <v>8555.0</v>
      </c>
      <c r="U11" s="15">
        <v>31520.0</v>
      </c>
      <c r="V11" s="13">
        <v>327.0</v>
      </c>
      <c r="W11" s="13">
        <v>202.0</v>
      </c>
      <c r="X11" s="13">
        <v>215.0</v>
      </c>
      <c r="Y11" s="13">
        <v>478.0</v>
      </c>
      <c r="Z11" s="13">
        <v>6448.0</v>
      </c>
      <c r="AA11" s="13">
        <v>366.0</v>
      </c>
      <c r="AB11" s="13">
        <v>221.0</v>
      </c>
      <c r="AC11" s="13">
        <v>169.0</v>
      </c>
      <c r="AD11" s="13">
        <v>7452.0</v>
      </c>
      <c r="AE11" s="16">
        <f t="shared" si="1"/>
        <v>158927</v>
      </c>
      <c r="AF11" s="13"/>
      <c r="AG11" s="13"/>
      <c r="AH11" s="13"/>
      <c r="AI11" s="17">
        <f t="shared" si="2"/>
        <v>158927</v>
      </c>
      <c r="AJ11" s="18">
        <v>324383.0</v>
      </c>
      <c r="AK11" s="19">
        <f t="shared" si="3"/>
        <v>0.489936279</v>
      </c>
      <c r="AL11" s="20" t="s">
        <v>42</v>
      </c>
      <c r="AM11" s="21">
        <f t="shared" si="4"/>
        <v>-0.4378172589</v>
      </c>
    </row>
    <row r="12">
      <c r="A12" s="10">
        <v>11.0</v>
      </c>
      <c r="B12" s="10" t="s">
        <v>70</v>
      </c>
      <c r="C12" s="11" t="s">
        <v>71</v>
      </c>
      <c r="D12" s="12" t="s">
        <v>72</v>
      </c>
      <c r="E12" s="13">
        <v>1025.0</v>
      </c>
      <c r="F12" s="13">
        <v>1988.0</v>
      </c>
      <c r="G12" s="13">
        <v>5772.0</v>
      </c>
      <c r="H12" s="14">
        <v>24403.0</v>
      </c>
      <c r="I12" s="13">
        <v>2893.0</v>
      </c>
      <c r="J12" s="13">
        <v>872.0</v>
      </c>
      <c r="K12" s="13">
        <v>164.0</v>
      </c>
      <c r="L12" s="13">
        <v>644.0</v>
      </c>
      <c r="M12" s="13">
        <v>1057.0</v>
      </c>
      <c r="N12" s="13">
        <v>4615.0</v>
      </c>
      <c r="O12" s="13">
        <v>253.0</v>
      </c>
      <c r="P12" s="13">
        <v>149.0</v>
      </c>
      <c r="Q12" s="13">
        <v>474.0</v>
      </c>
      <c r="R12" s="13">
        <v>8960.0</v>
      </c>
      <c r="S12" s="13">
        <v>354.0</v>
      </c>
      <c r="T12" s="13">
        <v>4815.0</v>
      </c>
      <c r="U12" s="15">
        <v>13568.0</v>
      </c>
      <c r="V12" s="13">
        <v>123.0</v>
      </c>
      <c r="W12" s="13">
        <v>154.0</v>
      </c>
      <c r="X12" s="13">
        <v>287.0</v>
      </c>
      <c r="Y12" s="13">
        <v>214.0</v>
      </c>
      <c r="Z12" s="13">
        <v>3619.0</v>
      </c>
      <c r="AA12" s="13">
        <v>224.0</v>
      </c>
      <c r="AB12" s="13">
        <v>141.0</v>
      </c>
      <c r="AC12" s="13">
        <v>136.0</v>
      </c>
      <c r="AD12" s="13">
        <v>1850.0</v>
      </c>
      <c r="AE12" s="16">
        <f t="shared" si="1"/>
        <v>78754</v>
      </c>
      <c r="AF12" s="13"/>
      <c r="AG12" s="13"/>
      <c r="AH12" s="13"/>
      <c r="AI12" s="17">
        <f t="shared" si="2"/>
        <v>78754</v>
      </c>
      <c r="AJ12" s="18">
        <v>209890.0</v>
      </c>
      <c r="AK12" s="19">
        <f t="shared" si="3"/>
        <v>0.3752155891</v>
      </c>
      <c r="AL12" s="20" t="s">
        <v>42</v>
      </c>
      <c r="AM12" s="21">
        <f t="shared" si="4"/>
        <v>-0.7985701651</v>
      </c>
    </row>
    <row r="13">
      <c r="A13" s="10">
        <v>12.0</v>
      </c>
      <c r="B13" s="10" t="s">
        <v>73</v>
      </c>
      <c r="C13" s="11" t="s">
        <v>74</v>
      </c>
      <c r="D13" s="12" t="s">
        <v>75</v>
      </c>
      <c r="E13" s="13">
        <v>943.0</v>
      </c>
      <c r="F13" s="13">
        <v>5761.0</v>
      </c>
      <c r="G13" s="13">
        <v>10009.0</v>
      </c>
      <c r="H13" s="14">
        <v>28032.0</v>
      </c>
      <c r="I13" s="13">
        <v>12073.0</v>
      </c>
      <c r="J13" s="13">
        <v>2355.0</v>
      </c>
      <c r="K13" s="13">
        <v>211.0</v>
      </c>
      <c r="L13" s="13">
        <v>1206.0</v>
      </c>
      <c r="M13" s="13">
        <v>1301.0</v>
      </c>
      <c r="N13" s="13">
        <v>14423.0</v>
      </c>
      <c r="O13" s="13">
        <v>299.0</v>
      </c>
      <c r="P13" s="13">
        <v>187.0</v>
      </c>
      <c r="Q13" s="13">
        <v>410.0</v>
      </c>
      <c r="R13" s="13">
        <v>14371.0</v>
      </c>
      <c r="S13" s="13">
        <v>308.0</v>
      </c>
      <c r="T13" s="13">
        <v>9948.0</v>
      </c>
      <c r="U13" s="15">
        <v>36084.0</v>
      </c>
      <c r="V13" s="13">
        <v>367.0</v>
      </c>
      <c r="W13" s="13">
        <v>202.0</v>
      </c>
      <c r="X13" s="13">
        <v>575.0</v>
      </c>
      <c r="Y13" s="13">
        <v>543.0</v>
      </c>
      <c r="Z13" s="13">
        <v>7374.0</v>
      </c>
      <c r="AA13" s="13">
        <v>310.0</v>
      </c>
      <c r="AB13" s="13">
        <v>199.0</v>
      </c>
      <c r="AC13" s="13">
        <v>182.0</v>
      </c>
      <c r="AD13" s="13">
        <v>4120.0</v>
      </c>
      <c r="AE13" s="16">
        <f t="shared" si="1"/>
        <v>151793</v>
      </c>
      <c r="AF13" s="13"/>
      <c r="AG13" s="13"/>
      <c r="AH13" s="13"/>
      <c r="AI13" s="17">
        <f t="shared" si="2"/>
        <v>151793</v>
      </c>
      <c r="AJ13" s="18">
        <v>264248.0</v>
      </c>
      <c r="AK13" s="19">
        <f t="shared" si="3"/>
        <v>0.5744338652</v>
      </c>
      <c r="AL13" s="20" t="s">
        <v>42</v>
      </c>
      <c r="AM13" s="21">
        <f t="shared" si="4"/>
        <v>0.2872431507</v>
      </c>
    </row>
    <row r="14">
      <c r="A14" s="10">
        <v>13.0</v>
      </c>
      <c r="B14" s="10" t="s">
        <v>76</v>
      </c>
      <c r="C14" s="11" t="s">
        <v>77</v>
      </c>
      <c r="D14" s="12" t="s">
        <v>78</v>
      </c>
      <c r="E14" s="13">
        <v>710.0</v>
      </c>
      <c r="F14" s="13">
        <v>3623.0</v>
      </c>
      <c r="G14" s="13">
        <v>6904.0</v>
      </c>
      <c r="H14" s="14">
        <v>24504.0</v>
      </c>
      <c r="I14" s="13">
        <v>6287.0</v>
      </c>
      <c r="J14" s="13">
        <v>1813.0</v>
      </c>
      <c r="K14" s="13">
        <v>192.0</v>
      </c>
      <c r="L14" s="13">
        <v>840.0</v>
      </c>
      <c r="M14" s="13">
        <v>1645.0</v>
      </c>
      <c r="N14" s="13">
        <v>10634.0</v>
      </c>
      <c r="O14" s="13">
        <v>223.0</v>
      </c>
      <c r="P14" s="13">
        <v>129.0</v>
      </c>
      <c r="Q14" s="13">
        <v>330.0</v>
      </c>
      <c r="R14" s="13">
        <v>10598.0</v>
      </c>
      <c r="S14" s="13">
        <v>261.0</v>
      </c>
      <c r="T14" s="13">
        <v>11250.0</v>
      </c>
      <c r="U14" s="15">
        <v>23064.0</v>
      </c>
      <c r="V14" s="13">
        <v>241.0</v>
      </c>
      <c r="W14" s="13">
        <v>177.0</v>
      </c>
      <c r="X14" s="13">
        <v>192.0</v>
      </c>
      <c r="Y14" s="13">
        <v>299.0</v>
      </c>
      <c r="Z14" s="13">
        <v>5511.0</v>
      </c>
      <c r="AA14" s="13">
        <v>303.0</v>
      </c>
      <c r="AB14" s="13">
        <v>119.0</v>
      </c>
      <c r="AC14" s="13">
        <v>131.0</v>
      </c>
      <c r="AD14" s="13">
        <v>3834.0</v>
      </c>
      <c r="AE14" s="16">
        <f t="shared" si="1"/>
        <v>113814</v>
      </c>
      <c r="AF14" s="13">
        <v>117066.0</v>
      </c>
      <c r="AG14" s="13">
        <v>827.0</v>
      </c>
      <c r="AH14" s="13">
        <v>2545.0</v>
      </c>
      <c r="AI14" s="17">
        <f t="shared" si="2"/>
        <v>117186</v>
      </c>
      <c r="AJ14" s="18">
        <v>211165.0</v>
      </c>
      <c r="AK14" s="19">
        <f t="shared" si="3"/>
        <v>0.5389813653</v>
      </c>
      <c r="AL14" s="20" t="s">
        <v>42</v>
      </c>
      <c r="AM14" s="21">
        <f t="shared" si="4"/>
        <v>-0.06243496358</v>
      </c>
    </row>
    <row r="15">
      <c r="A15" s="10">
        <v>14.0</v>
      </c>
      <c r="B15" s="10" t="s">
        <v>79</v>
      </c>
      <c r="C15" s="11" t="s">
        <v>80</v>
      </c>
      <c r="D15" s="12" t="s">
        <v>81</v>
      </c>
      <c r="E15" s="13">
        <v>901.0</v>
      </c>
      <c r="F15" s="13">
        <v>4849.0</v>
      </c>
      <c r="G15" s="13">
        <v>2937.0</v>
      </c>
      <c r="H15" s="14">
        <v>29952.0</v>
      </c>
      <c r="I15" s="13">
        <v>4075.0</v>
      </c>
      <c r="J15" s="13">
        <v>1256.0</v>
      </c>
      <c r="K15" s="13">
        <v>322.0</v>
      </c>
      <c r="L15" s="13">
        <v>1330.0</v>
      </c>
      <c r="M15" s="13">
        <v>2874.0</v>
      </c>
      <c r="N15" s="13">
        <v>8738.0</v>
      </c>
      <c r="O15" s="13">
        <v>441.0</v>
      </c>
      <c r="P15" s="13">
        <v>206.0</v>
      </c>
      <c r="Q15" s="13">
        <v>1880.0</v>
      </c>
      <c r="R15" s="13">
        <v>16289.0</v>
      </c>
      <c r="S15" s="13">
        <v>427.0</v>
      </c>
      <c r="T15" s="13">
        <v>8375.0</v>
      </c>
      <c r="U15" s="15">
        <v>28942.0</v>
      </c>
      <c r="V15" s="13">
        <v>231.0</v>
      </c>
      <c r="W15" s="13">
        <v>224.0</v>
      </c>
      <c r="X15" s="13">
        <v>163.0</v>
      </c>
      <c r="Y15" s="13">
        <v>281.0</v>
      </c>
      <c r="Z15" s="13">
        <v>6027.0</v>
      </c>
      <c r="AA15" s="13">
        <v>278.0</v>
      </c>
      <c r="AB15" s="13">
        <v>202.0</v>
      </c>
      <c r="AC15" s="13">
        <v>210.0</v>
      </c>
      <c r="AD15" s="13">
        <v>5547.0</v>
      </c>
      <c r="AE15" s="16">
        <f t="shared" si="1"/>
        <v>126957</v>
      </c>
      <c r="AF15" s="13"/>
      <c r="AG15" s="13"/>
      <c r="AH15" s="13"/>
      <c r="AI15" s="17">
        <f t="shared" si="2"/>
        <v>126957</v>
      </c>
      <c r="AJ15" s="18">
        <v>331016.0</v>
      </c>
      <c r="AK15" s="19">
        <f t="shared" si="3"/>
        <v>0.3835373517</v>
      </c>
      <c r="AL15" s="20" t="s">
        <v>42</v>
      </c>
      <c r="AM15" s="21">
        <f t="shared" si="4"/>
        <v>-0.03489738097</v>
      </c>
    </row>
    <row r="16">
      <c r="A16" s="10">
        <v>15.0</v>
      </c>
      <c r="B16" s="10" t="s">
        <v>82</v>
      </c>
      <c r="C16" s="11" t="s">
        <v>83</v>
      </c>
      <c r="D16" s="12" t="s">
        <v>84</v>
      </c>
      <c r="E16" s="13">
        <v>754.0</v>
      </c>
      <c r="F16" s="13">
        <v>1189.0</v>
      </c>
      <c r="G16" s="13">
        <v>1497.0</v>
      </c>
      <c r="H16" s="14">
        <v>19074.0</v>
      </c>
      <c r="I16" s="13">
        <v>50476.0</v>
      </c>
      <c r="J16" s="13">
        <v>652.0</v>
      </c>
      <c r="K16" s="13">
        <v>241.0</v>
      </c>
      <c r="L16" s="13">
        <v>550.0</v>
      </c>
      <c r="M16" s="13">
        <v>2204.0</v>
      </c>
      <c r="N16" s="13">
        <v>3341.0</v>
      </c>
      <c r="O16" s="13">
        <v>282.0</v>
      </c>
      <c r="P16" s="13">
        <v>165.0</v>
      </c>
      <c r="Q16" s="13">
        <v>1171.0</v>
      </c>
      <c r="R16" s="13">
        <v>11543.0</v>
      </c>
      <c r="S16" s="13">
        <v>420.0</v>
      </c>
      <c r="T16" s="13">
        <v>5000.0</v>
      </c>
      <c r="U16" s="15">
        <v>5366.0</v>
      </c>
      <c r="V16" s="13">
        <v>143.0</v>
      </c>
      <c r="W16" s="13">
        <v>254.0</v>
      </c>
      <c r="X16" s="13">
        <v>118.0</v>
      </c>
      <c r="Y16" s="13">
        <v>138.0</v>
      </c>
      <c r="Z16" s="13">
        <v>2752.0</v>
      </c>
      <c r="AA16" s="13">
        <v>234.0</v>
      </c>
      <c r="AB16" s="13">
        <v>143.0</v>
      </c>
      <c r="AC16" s="13">
        <v>304.0</v>
      </c>
      <c r="AD16" s="13">
        <v>1869.0</v>
      </c>
      <c r="AE16" s="16">
        <f t="shared" si="1"/>
        <v>109880</v>
      </c>
      <c r="AF16" s="13">
        <v>109880.0</v>
      </c>
      <c r="AG16" s="13">
        <v>952.0</v>
      </c>
      <c r="AH16" s="13">
        <v>2937.0</v>
      </c>
      <c r="AI16" s="17">
        <f t="shared" si="2"/>
        <v>113769</v>
      </c>
      <c r="AJ16" s="18">
        <v>289544.0</v>
      </c>
      <c r="AK16" s="19">
        <f t="shared" si="3"/>
        <v>0.3794932722</v>
      </c>
      <c r="AL16" s="20" t="s">
        <v>42</v>
      </c>
      <c r="AM16" s="21">
        <f t="shared" si="4"/>
        <v>-2.554603056</v>
      </c>
    </row>
    <row r="17">
      <c r="A17" s="10">
        <v>16.0</v>
      </c>
      <c r="B17" s="10" t="s">
        <v>85</v>
      </c>
      <c r="C17" s="11" t="s">
        <v>86</v>
      </c>
      <c r="D17" s="12" t="s">
        <v>87</v>
      </c>
      <c r="E17" s="13">
        <v>800.0</v>
      </c>
      <c r="F17" s="13">
        <v>1230.0</v>
      </c>
      <c r="G17" s="13">
        <v>2351.0</v>
      </c>
      <c r="H17" s="14">
        <v>15954.0</v>
      </c>
      <c r="I17" s="13">
        <v>3118.0</v>
      </c>
      <c r="J17" s="13">
        <v>1347.0</v>
      </c>
      <c r="K17" s="13">
        <v>251.0</v>
      </c>
      <c r="L17" s="13">
        <v>1752.0</v>
      </c>
      <c r="M17" s="13">
        <v>2364.0</v>
      </c>
      <c r="N17" s="13">
        <v>7909.0</v>
      </c>
      <c r="O17" s="13">
        <v>310.0</v>
      </c>
      <c r="P17" s="13">
        <v>596.0</v>
      </c>
      <c r="Q17" s="13">
        <v>11500.0</v>
      </c>
      <c r="R17" s="13">
        <v>12162.0</v>
      </c>
      <c r="S17" s="13">
        <v>304.0</v>
      </c>
      <c r="T17" s="13">
        <v>5169.0</v>
      </c>
      <c r="U17" s="15">
        <v>19124.0</v>
      </c>
      <c r="V17" s="13">
        <v>164.0</v>
      </c>
      <c r="W17" s="13">
        <v>205.0</v>
      </c>
      <c r="X17" s="13">
        <v>176.0</v>
      </c>
      <c r="Y17" s="13">
        <v>150.0</v>
      </c>
      <c r="Z17" s="13">
        <v>15234.0</v>
      </c>
      <c r="AA17" s="13">
        <v>236.0</v>
      </c>
      <c r="AB17" s="13">
        <v>152.0</v>
      </c>
      <c r="AC17" s="13">
        <v>267.0</v>
      </c>
      <c r="AD17" s="13">
        <v>2579.0</v>
      </c>
      <c r="AE17" s="16">
        <f t="shared" si="1"/>
        <v>105404</v>
      </c>
      <c r="AF17" s="13"/>
      <c r="AG17" s="13"/>
      <c r="AH17" s="13"/>
      <c r="AI17" s="17">
        <f t="shared" si="2"/>
        <v>105404</v>
      </c>
      <c r="AJ17" s="18">
        <v>300240.0</v>
      </c>
      <c r="AK17" s="19">
        <f t="shared" si="3"/>
        <v>0.351065814</v>
      </c>
      <c r="AL17" s="20" t="s">
        <v>42</v>
      </c>
      <c r="AM17" s="21">
        <f t="shared" si="4"/>
        <v>0.1986962517</v>
      </c>
    </row>
    <row r="18">
      <c r="A18" s="10">
        <v>17.0</v>
      </c>
      <c r="B18" s="10" t="s">
        <v>88</v>
      </c>
      <c r="C18" s="11" t="s">
        <v>89</v>
      </c>
      <c r="D18" s="12" t="s">
        <v>90</v>
      </c>
      <c r="E18" s="13">
        <v>702.0</v>
      </c>
      <c r="F18" s="13">
        <v>1249.0</v>
      </c>
      <c r="G18" s="13">
        <v>1570.0</v>
      </c>
      <c r="H18" s="14">
        <v>11073.0</v>
      </c>
      <c r="I18" s="13">
        <v>1096.0</v>
      </c>
      <c r="J18" s="13">
        <v>391.0</v>
      </c>
      <c r="K18" s="13">
        <v>224.0</v>
      </c>
      <c r="L18" s="13">
        <v>1011.0</v>
      </c>
      <c r="M18" s="13">
        <v>2043.0</v>
      </c>
      <c r="N18" s="13">
        <v>3239.0</v>
      </c>
      <c r="O18" s="13">
        <v>164.0</v>
      </c>
      <c r="P18" s="13">
        <v>110.0</v>
      </c>
      <c r="Q18" s="13">
        <v>582.0</v>
      </c>
      <c r="R18" s="13">
        <v>11421.0</v>
      </c>
      <c r="S18" s="13">
        <v>215.0</v>
      </c>
      <c r="T18" s="13">
        <v>5270.0</v>
      </c>
      <c r="U18" s="15">
        <v>7181.0</v>
      </c>
      <c r="V18" s="13">
        <v>140.0</v>
      </c>
      <c r="W18" s="13">
        <v>120.0</v>
      </c>
      <c r="X18" s="13">
        <v>69.0</v>
      </c>
      <c r="Y18" s="13">
        <v>183.0</v>
      </c>
      <c r="Z18" s="13">
        <v>57238.0</v>
      </c>
      <c r="AA18" s="13">
        <v>206.0</v>
      </c>
      <c r="AB18" s="13">
        <v>101.0</v>
      </c>
      <c r="AC18" s="13">
        <v>797.0</v>
      </c>
      <c r="AD18" s="13">
        <v>1594.0</v>
      </c>
      <c r="AE18" s="16">
        <f t="shared" si="1"/>
        <v>107989</v>
      </c>
      <c r="AF18" s="13"/>
      <c r="AG18" s="13"/>
      <c r="AH18" s="13"/>
      <c r="AI18" s="17">
        <f t="shared" si="2"/>
        <v>107989</v>
      </c>
      <c r="AJ18" s="18">
        <v>222154.0</v>
      </c>
      <c r="AK18" s="19">
        <f t="shared" si="3"/>
        <v>0.4860997326</v>
      </c>
      <c r="AL18" s="20" t="s">
        <v>42</v>
      </c>
      <c r="AM18" s="21">
        <f t="shared" si="4"/>
        <v>-0.5419857959</v>
      </c>
    </row>
    <row r="19">
      <c r="A19" s="10">
        <v>18.0</v>
      </c>
      <c r="B19" s="10" t="s">
        <v>91</v>
      </c>
      <c r="C19" s="11" t="s">
        <v>92</v>
      </c>
      <c r="D19" s="23" t="s">
        <v>93</v>
      </c>
      <c r="E19" s="13">
        <v>131.0</v>
      </c>
      <c r="F19" s="13">
        <v>589.0</v>
      </c>
      <c r="G19" s="13">
        <v>904.0</v>
      </c>
      <c r="H19" s="14">
        <v>5138.0</v>
      </c>
      <c r="I19" s="13">
        <v>756.0</v>
      </c>
      <c r="J19" s="13">
        <v>762.0</v>
      </c>
      <c r="K19" s="13">
        <v>127.0</v>
      </c>
      <c r="L19" s="13">
        <v>226.0</v>
      </c>
      <c r="M19" s="13">
        <v>2125.0</v>
      </c>
      <c r="N19" s="13">
        <v>1431.0</v>
      </c>
      <c r="O19" s="13">
        <v>74.0</v>
      </c>
      <c r="P19" s="13">
        <v>37.0</v>
      </c>
      <c r="Q19" s="13">
        <v>147.0</v>
      </c>
      <c r="R19" s="13">
        <v>5072.0</v>
      </c>
      <c r="S19" s="13">
        <v>73.0</v>
      </c>
      <c r="T19" s="13">
        <v>2474.0</v>
      </c>
      <c r="U19" s="15">
        <v>7972.0</v>
      </c>
      <c r="V19" s="13">
        <v>96.0</v>
      </c>
      <c r="W19" s="13">
        <v>69.0</v>
      </c>
      <c r="X19" s="13">
        <v>59.0</v>
      </c>
      <c r="Y19" s="13">
        <v>56.0</v>
      </c>
      <c r="Z19" s="13">
        <v>4611.0</v>
      </c>
      <c r="AA19" s="13">
        <v>82.0</v>
      </c>
      <c r="AB19" s="13">
        <v>43.0</v>
      </c>
      <c r="AC19" s="13">
        <v>49.0</v>
      </c>
      <c r="AD19" s="13">
        <v>1403.0</v>
      </c>
      <c r="AE19" s="16">
        <f t="shared" si="1"/>
        <v>34506</v>
      </c>
      <c r="AF19" s="13">
        <v>35404.0</v>
      </c>
      <c r="AG19" s="13">
        <v>293.0</v>
      </c>
      <c r="AH19" s="13">
        <v>600.0</v>
      </c>
      <c r="AI19" s="17">
        <f t="shared" si="2"/>
        <v>35399</v>
      </c>
      <c r="AJ19" s="18">
        <v>75579.0</v>
      </c>
      <c r="AK19" s="19">
        <f t="shared" si="3"/>
        <v>0.4565553924</v>
      </c>
      <c r="AL19" s="20" t="s">
        <v>42</v>
      </c>
      <c r="AM19" s="21">
        <f t="shared" si="4"/>
        <v>0.5515764889</v>
      </c>
    </row>
    <row r="20">
      <c r="A20" s="10">
        <v>19.0</v>
      </c>
      <c r="B20" s="10" t="s">
        <v>94</v>
      </c>
      <c r="C20" s="11" t="s">
        <v>95</v>
      </c>
      <c r="D20" s="12" t="s">
        <v>96</v>
      </c>
      <c r="E20" s="13">
        <v>241.0</v>
      </c>
      <c r="F20" s="13">
        <v>644.0</v>
      </c>
      <c r="G20" s="13">
        <v>1392.0</v>
      </c>
      <c r="H20" s="14">
        <v>2979.0</v>
      </c>
      <c r="I20" s="13">
        <v>605.0</v>
      </c>
      <c r="J20" s="13">
        <v>354.0</v>
      </c>
      <c r="K20" s="13">
        <v>208.0</v>
      </c>
      <c r="L20" s="13">
        <v>513.0</v>
      </c>
      <c r="M20" s="13">
        <v>18326.0</v>
      </c>
      <c r="N20" s="13">
        <v>1933.0</v>
      </c>
      <c r="O20" s="13">
        <v>110.0</v>
      </c>
      <c r="P20" s="13">
        <v>98.0</v>
      </c>
      <c r="Q20" s="13">
        <v>146.0</v>
      </c>
      <c r="R20" s="13">
        <v>9756.0</v>
      </c>
      <c r="S20" s="13">
        <v>85.0</v>
      </c>
      <c r="T20" s="13">
        <v>2097.0</v>
      </c>
      <c r="U20" s="15">
        <v>6558.0</v>
      </c>
      <c r="V20" s="13">
        <v>506.0</v>
      </c>
      <c r="W20" s="13">
        <v>89.0</v>
      </c>
      <c r="X20" s="13">
        <v>99.0</v>
      </c>
      <c r="Y20" s="13">
        <v>49.0</v>
      </c>
      <c r="Z20" s="13">
        <v>6638.0</v>
      </c>
      <c r="AA20" s="13">
        <v>77.0</v>
      </c>
      <c r="AB20" s="13">
        <v>51.0</v>
      </c>
      <c r="AC20" s="13">
        <v>110.0</v>
      </c>
      <c r="AD20" s="13">
        <v>5229.0</v>
      </c>
      <c r="AE20" s="16">
        <f t="shared" si="1"/>
        <v>58893</v>
      </c>
      <c r="AF20" s="13">
        <v>60341.0</v>
      </c>
      <c r="AG20" s="13">
        <v>446.0</v>
      </c>
      <c r="AH20" s="13">
        <v>1002.0</v>
      </c>
      <c r="AI20" s="17">
        <f t="shared" si="2"/>
        <v>60341</v>
      </c>
      <c r="AJ20" s="18">
        <v>104271.0</v>
      </c>
      <c r="AK20" s="19">
        <f t="shared" si="3"/>
        <v>0.5648070892</v>
      </c>
      <c r="AL20" s="20" t="s">
        <v>42</v>
      </c>
      <c r="AM20" s="21">
        <f t="shared" si="4"/>
        <v>1.201409869</v>
      </c>
    </row>
    <row r="21">
      <c r="A21" s="10">
        <v>20.0</v>
      </c>
      <c r="B21" s="10" t="s">
        <v>97</v>
      </c>
      <c r="C21" s="11" t="s">
        <v>98</v>
      </c>
      <c r="D21" s="12" t="s">
        <v>99</v>
      </c>
      <c r="E21" s="13">
        <v>1054.0</v>
      </c>
      <c r="F21" s="13">
        <v>4416.0</v>
      </c>
      <c r="G21" s="13">
        <v>9188.0</v>
      </c>
      <c r="H21" s="14">
        <v>29463.0</v>
      </c>
      <c r="I21" s="13">
        <v>7857.0</v>
      </c>
      <c r="J21" s="13">
        <v>3634.0</v>
      </c>
      <c r="K21" s="13">
        <v>582.0</v>
      </c>
      <c r="L21" s="13">
        <v>1129.0</v>
      </c>
      <c r="M21" s="13">
        <v>2913.0</v>
      </c>
      <c r="N21" s="13">
        <v>53652.0</v>
      </c>
      <c r="O21" s="13">
        <v>314.0</v>
      </c>
      <c r="P21" s="13">
        <v>168.0</v>
      </c>
      <c r="Q21" s="13">
        <v>742.0</v>
      </c>
      <c r="R21" s="13">
        <v>21097.0</v>
      </c>
      <c r="S21" s="13">
        <v>250.0</v>
      </c>
      <c r="T21" s="13">
        <v>12547.0</v>
      </c>
      <c r="U21" s="15">
        <v>43496.0</v>
      </c>
      <c r="V21" s="13">
        <v>298.0</v>
      </c>
      <c r="W21" s="13">
        <v>202.0</v>
      </c>
      <c r="X21" s="13">
        <v>198.0</v>
      </c>
      <c r="Y21" s="13">
        <v>589.0</v>
      </c>
      <c r="Z21" s="13">
        <v>8608.0</v>
      </c>
      <c r="AA21" s="13">
        <v>449.0</v>
      </c>
      <c r="AB21" s="13">
        <v>163.0</v>
      </c>
      <c r="AC21" s="13">
        <v>183.0</v>
      </c>
      <c r="AD21" s="13">
        <v>6833.0</v>
      </c>
      <c r="AE21" s="16">
        <f t="shared" si="1"/>
        <v>210025</v>
      </c>
      <c r="AF21" s="13"/>
      <c r="AG21" s="13"/>
      <c r="AH21" s="13"/>
      <c r="AI21" s="17">
        <f t="shared" si="2"/>
        <v>210025</v>
      </c>
      <c r="AJ21" s="18">
        <v>369842.0</v>
      </c>
      <c r="AK21" s="19">
        <f t="shared" si="3"/>
        <v>0.5678776342</v>
      </c>
      <c r="AL21" s="20" t="s">
        <v>42</v>
      </c>
      <c r="AM21" s="21">
        <f t="shared" si="4"/>
        <v>0.4762922988</v>
      </c>
    </row>
    <row r="22">
      <c r="A22" s="10">
        <v>21.0</v>
      </c>
      <c r="B22" s="10" t="s">
        <v>100</v>
      </c>
      <c r="C22" s="11" t="s">
        <v>101</v>
      </c>
      <c r="D22" s="12" t="s">
        <v>102</v>
      </c>
      <c r="E22" s="13">
        <v>776.0</v>
      </c>
      <c r="F22" s="13">
        <v>1747.0</v>
      </c>
      <c r="G22" s="13">
        <v>4777.0</v>
      </c>
      <c r="H22" s="14">
        <v>20346.0</v>
      </c>
      <c r="I22" s="13">
        <v>2546.0</v>
      </c>
      <c r="J22" s="13">
        <v>6250.0</v>
      </c>
      <c r="K22" s="13">
        <v>275.0</v>
      </c>
      <c r="L22" s="13">
        <v>684.0</v>
      </c>
      <c r="M22" s="13">
        <v>1197.0</v>
      </c>
      <c r="N22" s="13">
        <v>24250.0</v>
      </c>
      <c r="O22" s="13">
        <v>307.0</v>
      </c>
      <c r="P22" s="13">
        <v>170.0</v>
      </c>
      <c r="Q22" s="13">
        <v>637.0</v>
      </c>
      <c r="R22" s="13">
        <v>11784.0</v>
      </c>
      <c r="S22" s="13">
        <v>250.0</v>
      </c>
      <c r="T22" s="13">
        <v>4250.0</v>
      </c>
      <c r="U22" s="15">
        <v>29339.0</v>
      </c>
      <c r="V22" s="13">
        <v>195.0</v>
      </c>
      <c r="W22" s="13">
        <v>191.0</v>
      </c>
      <c r="X22" s="13">
        <v>196.0</v>
      </c>
      <c r="Y22" s="13">
        <v>184.0</v>
      </c>
      <c r="Z22" s="13">
        <v>5053.0</v>
      </c>
      <c r="AA22" s="13">
        <v>264.0</v>
      </c>
      <c r="AB22" s="13">
        <v>144.0</v>
      </c>
      <c r="AC22" s="13">
        <v>153.0</v>
      </c>
      <c r="AD22" s="13">
        <v>4815.0</v>
      </c>
      <c r="AE22" s="16">
        <f t="shared" si="1"/>
        <v>120780</v>
      </c>
      <c r="AF22" s="13">
        <v>124816.0</v>
      </c>
      <c r="AG22" s="13"/>
      <c r="AH22" s="13"/>
      <c r="AI22" s="17">
        <f t="shared" si="2"/>
        <v>120780</v>
      </c>
      <c r="AJ22" s="18">
        <v>247464.0</v>
      </c>
      <c r="AK22" s="19">
        <f t="shared" si="3"/>
        <v>0.4880709921</v>
      </c>
      <c r="AL22" s="20" t="s">
        <v>42</v>
      </c>
      <c r="AM22" s="21">
        <f t="shared" si="4"/>
        <v>0.4420033422</v>
      </c>
    </row>
    <row r="23">
      <c r="A23" s="10">
        <v>22.0</v>
      </c>
      <c r="B23" s="10" t="s">
        <v>103</v>
      </c>
      <c r="C23" s="11" t="s">
        <v>104</v>
      </c>
      <c r="D23" s="12" t="s">
        <v>105</v>
      </c>
      <c r="E23" s="13">
        <v>704.0</v>
      </c>
      <c r="F23" s="13">
        <v>3040.0</v>
      </c>
      <c r="G23" s="13">
        <v>11169.0</v>
      </c>
      <c r="H23" s="14">
        <v>18340.0</v>
      </c>
      <c r="I23" s="13">
        <v>6297.0</v>
      </c>
      <c r="J23" s="13">
        <v>9153.0</v>
      </c>
      <c r="K23" s="13">
        <v>333.0</v>
      </c>
      <c r="L23" s="13">
        <v>692.0</v>
      </c>
      <c r="M23" s="13">
        <v>1224.0</v>
      </c>
      <c r="N23" s="13">
        <v>51137.0</v>
      </c>
      <c r="O23" s="13">
        <v>281.0</v>
      </c>
      <c r="P23" s="13">
        <v>160.0</v>
      </c>
      <c r="Q23" s="13">
        <v>400.0</v>
      </c>
      <c r="R23" s="13">
        <v>17384.0</v>
      </c>
      <c r="S23" s="13">
        <v>225.0</v>
      </c>
      <c r="T23" s="13">
        <v>7389.0</v>
      </c>
      <c r="U23" s="15">
        <v>48592.0</v>
      </c>
      <c r="V23" s="13">
        <v>279.0</v>
      </c>
      <c r="W23" s="13">
        <v>172.0</v>
      </c>
      <c r="X23" s="13">
        <v>210.0</v>
      </c>
      <c r="Y23" s="13">
        <v>410.0</v>
      </c>
      <c r="Z23" s="13">
        <v>6371.0</v>
      </c>
      <c r="AA23" s="13">
        <v>710.0</v>
      </c>
      <c r="AB23" s="13">
        <v>120.0</v>
      </c>
      <c r="AC23" s="13">
        <v>121.0</v>
      </c>
      <c r="AD23" s="13">
        <v>3614.0</v>
      </c>
      <c r="AE23" s="16">
        <f t="shared" si="1"/>
        <v>188527</v>
      </c>
      <c r="AF23" s="13">
        <v>192223.0</v>
      </c>
      <c r="AG23" s="13">
        <v>857.0</v>
      </c>
      <c r="AH23" s="13">
        <v>2839.0</v>
      </c>
      <c r="AI23" s="17">
        <f t="shared" si="2"/>
        <v>192223</v>
      </c>
      <c r="AJ23" s="18">
        <v>324703.0</v>
      </c>
      <c r="AK23" s="19">
        <f t="shared" si="3"/>
        <v>0.5806136685</v>
      </c>
      <c r="AL23" s="20" t="s">
        <v>42</v>
      </c>
      <c r="AM23" s="21">
        <f t="shared" si="4"/>
        <v>1.649509269</v>
      </c>
    </row>
    <row r="24">
      <c r="A24" s="10">
        <v>23.0</v>
      </c>
      <c r="B24" s="10" t="s">
        <v>106</v>
      </c>
      <c r="C24" s="11" t="s">
        <v>107</v>
      </c>
      <c r="D24" s="12" t="s">
        <v>108</v>
      </c>
      <c r="E24" s="13">
        <v>969.0</v>
      </c>
      <c r="F24" s="13">
        <v>6806.0</v>
      </c>
      <c r="G24" s="13">
        <v>4401.0</v>
      </c>
      <c r="H24" s="14">
        <v>19489.0</v>
      </c>
      <c r="I24" s="13">
        <v>11667.0</v>
      </c>
      <c r="J24" s="13">
        <v>1805.0</v>
      </c>
      <c r="K24" s="13">
        <v>270.0</v>
      </c>
      <c r="L24" s="13">
        <v>1303.0</v>
      </c>
      <c r="M24" s="13">
        <v>3419.0</v>
      </c>
      <c r="N24" s="13">
        <v>8502.0</v>
      </c>
      <c r="O24" s="13">
        <v>313.0</v>
      </c>
      <c r="P24" s="13">
        <v>142.0</v>
      </c>
      <c r="Q24" s="13">
        <v>695.0</v>
      </c>
      <c r="R24" s="13">
        <v>23382.0</v>
      </c>
      <c r="S24" s="13">
        <v>195.0</v>
      </c>
      <c r="T24" s="13">
        <v>8768.0</v>
      </c>
      <c r="U24" s="15">
        <v>36316.0</v>
      </c>
      <c r="V24" s="13">
        <v>1314.0</v>
      </c>
      <c r="W24" s="13">
        <v>146.0</v>
      </c>
      <c r="X24" s="13">
        <v>146.0</v>
      </c>
      <c r="Y24" s="13">
        <v>568.0</v>
      </c>
      <c r="Z24" s="13">
        <v>10944.0</v>
      </c>
      <c r="AA24" s="13">
        <v>190.0</v>
      </c>
      <c r="AB24" s="13">
        <v>152.0</v>
      </c>
      <c r="AC24" s="13">
        <v>196.0</v>
      </c>
      <c r="AD24" s="13">
        <v>8084.0</v>
      </c>
      <c r="AE24" s="16">
        <f t="shared" si="1"/>
        <v>150182</v>
      </c>
      <c r="AF24" s="13"/>
      <c r="AG24" s="13"/>
      <c r="AH24" s="13"/>
      <c r="AI24" s="17">
        <f t="shared" si="2"/>
        <v>150182</v>
      </c>
      <c r="AJ24" s="18">
        <v>282856.0</v>
      </c>
      <c r="AK24" s="19">
        <f t="shared" si="3"/>
        <v>0.5309486099</v>
      </c>
      <c r="AL24" s="20" t="s">
        <v>42</v>
      </c>
      <c r="AM24" s="21">
        <f t="shared" si="4"/>
        <v>0.8634101288</v>
      </c>
    </row>
    <row r="25">
      <c r="A25" s="10">
        <v>24.0</v>
      </c>
      <c r="B25" s="10" t="s">
        <v>109</v>
      </c>
      <c r="C25" s="11" t="s">
        <v>110</v>
      </c>
      <c r="D25" s="12" t="s">
        <v>111</v>
      </c>
      <c r="E25" s="13">
        <v>882.0</v>
      </c>
      <c r="F25" s="13">
        <v>11500.0</v>
      </c>
      <c r="G25" s="13">
        <v>6434.0</v>
      </c>
      <c r="H25" s="14">
        <v>21858.0</v>
      </c>
      <c r="I25" s="13">
        <v>18334.0</v>
      </c>
      <c r="J25" s="13">
        <v>2707.0</v>
      </c>
      <c r="K25" s="13">
        <v>326.0</v>
      </c>
      <c r="L25" s="13">
        <v>956.0</v>
      </c>
      <c r="M25" s="13">
        <v>4720.0</v>
      </c>
      <c r="N25" s="13">
        <v>15812.0</v>
      </c>
      <c r="O25" s="13">
        <v>460.0</v>
      </c>
      <c r="P25" s="13">
        <v>169.0</v>
      </c>
      <c r="Q25" s="13">
        <v>897.0</v>
      </c>
      <c r="R25" s="13">
        <v>25509.0</v>
      </c>
      <c r="S25" s="13">
        <v>220.0</v>
      </c>
      <c r="T25" s="13">
        <v>14456.0</v>
      </c>
      <c r="U25" s="15">
        <v>39602.0</v>
      </c>
      <c r="V25" s="13">
        <v>2381.0</v>
      </c>
      <c r="W25" s="13">
        <v>186.0</v>
      </c>
      <c r="X25" s="13">
        <v>163.0</v>
      </c>
      <c r="Y25" s="13">
        <v>1106.0</v>
      </c>
      <c r="Z25" s="13">
        <v>14321.0</v>
      </c>
      <c r="AA25" s="13">
        <v>214.0</v>
      </c>
      <c r="AB25" s="13">
        <v>148.0</v>
      </c>
      <c r="AC25" s="13">
        <v>209.0</v>
      </c>
      <c r="AD25" s="13">
        <v>11268.0</v>
      </c>
      <c r="AE25" s="16">
        <f t="shared" si="1"/>
        <v>194838</v>
      </c>
      <c r="AF25" s="13">
        <v>197840.0</v>
      </c>
      <c r="AG25" s="13">
        <v>718.0</v>
      </c>
      <c r="AH25" s="13">
        <v>2282.0</v>
      </c>
      <c r="AI25" s="17">
        <f t="shared" si="2"/>
        <v>197838</v>
      </c>
      <c r="AJ25" s="18">
        <v>328777.0</v>
      </c>
      <c r="AK25" s="19">
        <f t="shared" si="3"/>
        <v>0.5926144469</v>
      </c>
      <c r="AL25" s="20" t="s">
        <v>42</v>
      </c>
      <c r="AM25" s="21">
        <f t="shared" si="4"/>
        <v>0.8117851588</v>
      </c>
    </row>
    <row r="26">
      <c r="A26" s="10">
        <v>25.0</v>
      </c>
      <c r="B26" s="10" t="s">
        <v>112</v>
      </c>
      <c r="C26" s="11" t="s">
        <v>113</v>
      </c>
      <c r="D26" s="12" t="s">
        <v>114</v>
      </c>
      <c r="E26" s="13">
        <v>692.0</v>
      </c>
      <c r="F26" s="13">
        <v>3675.0</v>
      </c>
      <c r="G26" s="13">
        <v>2183.0</v>
      </c>
      <c r="H26" s="14">
        <v>6113.0</v>
      </c>
      <c r="I26" s="13">
        <v>2312.0</v>
      </c>
      <c r="J26" s="13">
        <v>1298.0</v>
      </c>
      <c r="K26" s="13">
        <v>522.0</v>
      </c>
      <c r="L26" s="13">
        <v>449.0</v>
      </c>
      <c r="M26" s="13">
        <v>12471.0</v>
      </c>
      <c r="N26" s="13">
        <v>4121.0</v>
      </c>
      <c r="O26" s="13">
        <v>224.0</v>
      </c>
      <c r="P26" s="13">
        <v>164.0</v>
      </c>
      <c r="Q26" s="13">
        <v>598.0</v>
      </c>
      <c r="R26" s="13">
        <v>32512.0</v>
      </c>
      <c r="S26" s="13">
        <v>226.0</v>
      </c>
      <c r="T26" s="13">
        <v>11781.0</v>
      </c>
      <c r="U26" s="15">
        <v>19907.0</v>
      </c>
      <c r="V26" s="13">
        <v>399.0</v>
      </c>
      <c r="W26" s="13">
        <v>183.0</v>
      </c>
      <c r="X26" s="13">
        <v>153.0</v>
      </c>
      <c r="Y26" s="13">
        <v>180.0</v>
      </c>
      <c r="Z26" s="13">
        <v>10773.0</v>
      </c>
      <c r="AA26" s="13">
        <v>157.0</v>
      </c>
      <c r="AB26" s="13">
        <v>162.0</v>
      </c>
      <c r="AC26" s="13">
        <v>615.0</v>
      </c>
      <c r="AD26" s="13">
        <v>14283.0</v>
      </c>
      <c r="AE26" s="16">
        <f t="shared" si="1"/>
        <v>126153</v>
      </c>
      <c r="AF26" s="13"/>
      <c r="AG26" s="13"/>
      <c r="AH26" s="13"/>
      <c r="AI26" s="17">
        <f t="shared" si="2"/>
        <v>126153</v>
      </c>
      <c r="AJ26" s="18">
        <v>290480.0</v>
      </c>
      <c r="AK26" s="19">
        <f t="shared" si="3"/>
        <v>0.4342915175</v>
      </c>
      <c r="AL26" s="20" t="s">
        <v>42</v>
      </c>
      <c r="AM26" s="21">
        <f t="shared" si="4"/>
        <v>2.256502536</v>
      </c>
    </row>
    <row r="27">
      <c r="A27" s="10">
        <v>26.0</v>
      </c>
      <c r="B27" s="10" t="s">
        <v>115</v>
      </c>
      <c r="C27" s="11" t="s">
        <v>116</v>
      </c>
      <c r="D27" s="12" t="s">
        <v>117</v>
      </c>
      <c r="E27" s="13">
        <v>510.0</v>
      </c>
      <c r="F27" s="13">
        <v>2334.0</v>
      </c>
      <c r="G27" s="13">
        <v>1872.0</v>
      </c>
      <c r="H27" s="14">
        <v>8372.0</v>
      </c>
      <c r="I27" s="13">
        <v>3817.0</v>
      </c>
      <c r="J27" s="13">
        <v>710.0</v>
      </c>
      <c r="K27" s="13">
        <v>414.0</v>
      </c>
      <c r="L27" s="13">
        <v>566.0</v>
      </c>
      <c r="M27" s="13">
        <v>10463.0</v>
      </c>
      <c r="N27" s="13">
        <v>4938.0</v>
      </c>
      <c r="O27" s="13">
        <v>229.0</v>
      </c>
      <c r="P27" s="13">
        <v>165.0</v>
      </c>
      <c r="Q27" s="13">
        <v>501.0</v>
      </c>
      <c r="R27" s="13">
        <v>24099.0</v>
      </c>
      <c r="S27" s="13">
        <v>274.0</v>
      </c>
      <c r="T27" s="13">
        <v>5790.0</v>
      </c>
      <c r="U27" s="15">
        <v>20541.0</v>
      </c>
      <c r="V27" s="13">
        <v>422.0</v>
      </c>
      <c r="W27" s="13">
        <v>176.0</v>
      </c>
      <c r="X27" s="13">
        <v>156.0</v>
      </c>
      <c r="Y27" s="13">
        <v>168.0</v>
      </c>
      <c r="Z27" s="13">
        <v>13907.0</v>
      </c>
      <c r="AA27" s="13">
        <v>180.0</v>
      </c>
      <c r="AB27" s="13">
        <v>135.0</v>
      </c>
      <c r="AC27" s="13">
        <v>190.0</v>
      </c>
      <c r="AD27" s="13">
        <v>8349.0</v>
      </c>
      <c r="AE27" s="16">
        <f t="shared" si="1"/>
        <v>109278</v>
      </c>
      <c r="AF27" s="13"/>
      <c r="AG27" s="13"/>
      <c r="AH27" s="13"/>
      <c r="AI27" s="17">
        <f t="shared" si="2"/>
        <v>109278</v>
      </c>
      <c r="AJ27" s="18">
        <v>230674.0</v>
      </c>
      <c r="AK27" s="19">
        <f t="shared" si="3"/>
        <v>0.473733494</v>
      </c>
      <c r="AL27" s="20" t="s">
        <v>42</v>
      </c>
      <c r="AM27" s="21">
        <f t="shared" si="4"/>
        <v>1.453535595</v>
      </c>
    </row>
    <row r="28">
      <c r="A28" s="10">
        <v>27.0</v>
      </c>
      <c r="B28" s="10" t="s">
        <v>118</v>
      </c>
      <c r="C28" s="11" t="s">
        <v>119</v>
      </c>
      <c r="D28" s="23" t="s">
        <v>120</v>
      </c>
      <c r="E28" s="13">
        <v>119.0</v>
      </c>
      <c r="F28" s="13">
        <v>393.0</v>
      </c>
      <c r="G28" s="13">
        <v>327.0</v>
      </c>
      <c r="H28" s="14">
        <v>757.0</v>
      </c>
      <c r="I28" s="13">
        <v>313.0</v>
      </c>
      <c r="J28" s="13">
        <v>510.0</v>
      </c>
      <c r="K28" s="13">
        <v>212.0</v>
      </c>
      <c r="L28" s="13">
        <v>98.0</v>
      </c>
      <c r="M28" s="13">
        <v>5262.0</v>
      </c>
      <c r="N28" s="13">
        <v>839.0</v>
      </c>
      <c r="O28" s="13">
        <v>92.0</v>
      </c>
      <c r="P28" s="13">
        <v>70.0</v>
      </c>
      <c r="Q28" s="13">
        <v>185.0</v>
      </c>
      <c r="R28" s="13">
        <v>8689.0</v>
      </c>
      <c r="S28" s="13">
        <v>69.0</v>
      </c>
      <c r="T28" s="13">
        <v>2534.0</v>
      </c>
      <c r="U28" s="15">
        <v>4337.0</v>
      </c>
      <c r="V28" s="13">
        <v>161.0</v>
      </c>
      <c r="W28" s="13">
        <v>58.0</v>
      </c>
      <c r="X28" s="13">
        <v>42.0</v>
      </c>
      <c r="Y28" s="13">
        <v>36.0</v>
      </c>
      <c r="Z28" s="13">
        <v>1471.0</v>
      </c>
      <c r="AA28" s="13">
        <v>33.0</v>
      </c>
      <c r="AB28" s="13">
        <v>51.0</v>
      </c>
      <c r="AC28" s="13">
        <v>63.0</v>
      </c>
      <c r="AD28" s="13">
        <v>8797.0</v>
      </c>
      <c r="AE28" s="16">
        <f t="shared" si="1"/>
        <v>35518</v>
      </c>
      <c r="AF28" s="13"/>
      <c r="AG28" s="13"/>
      <c r="AH28" s="13"/>
      <c r="AI28" s="17">
        <f t="shared" si="2"/>
        <v>35518</v>
      </c>
      <c r="AJ28" s="18">
        <v>88264.0</v>
      </c>
      <c r="AK28" s="19">
        <f t="shared" si="3"/>
        <v>0.4024064171</v>
      </c>
      <c r="AL28" s="20" t="s">
        <v>42</v>
      </c>
      <c r="AM28" s="21">
        <f t="shared" si="4"/>
        <v>4.729194188</v>
      </c>
    </row>
    <row r="29">
      <c r="A29" s="10">
        <v>28.0</v>
      </c>
      <c r="B29" s="10" t="s">
        <v>121</v>
      </c>
      <c r="C29" s="11" t="s">
        <v>122</v>
      </c>
      <c r="D29" s="23" t="s">
        <v>123</v>
      </c>
      <c r="E29" s="13">
        <v>271.0</v>
      </c>
      <c r="F29" s="13">
        <v>3056.0</v>
      </c>
      <c r="G29" s="13">
        <v>1162.0</v>
      </c>
      <c r="H29" s="14">
        <v>1472.0</v>
      </c>
      <c r="I29" s="13">
        <v>1762.0</v>
      </c>
      <c r="J29" s="13">
        <v>1191.0</v>
      </c>
      <c r="K29" s="13">
        <v>80.0</v>
      </c>
      <c r="L29" s="13">
        <v>275.0</v>
      </c>
      <c r="M29" s="13">
        <v>2174.0</v>
      </c>
      <c r="N29" s="13">
        <v>4696.0</v>
      </c>
      <c r="O29" s="13">
        <v>88.0</v>
      </c>
      <c r="P29" s="13">
        <v>16.0</v>
      </c>
      <c r="Q29" s="13">
        <v>43.0</v>
      </c>
      <c r="R29" s="13">
        <v>4403.0</v>
      </c>
      <c r="S29" s="13">
        <v>42.0</v>
      </c>
      <c r="T29" s="13">
        <v>2376.0</v>
      </c>
      <c r="U29" s="15">
        <v>1585.0</v>
      </c>
      <c r="V29" s="13">
        <v>257.0</v>
      </c>
      <c r="W29" s="13">
        <v>15.0</v>
      </c>
      <c r="X29" s="13">
        <v>49.0</v>
      </c>
      <c r="Y29" s="13">
        <v>298.0</v>
      </c>
      <c r="Z29" s="13">
        <v>1283.0</v>
      </c>
      <c r="AA29" s="13">
        <v>42.0</v>
      </c>
      <c r="AB29" s="13">
        <v>15.0</v>
      </c>
      <c r="AC29" s="13">
        <v>45.0</v>
      </c>
      <c r="AD29" s="13">
        <v>1754.0</v>
      </c>
      <c r="AE29" s="16">
        <f t="shared" si="1"/>
        <v>28450</v>
      </c>
      <c r="AF29" s="13"/>
      <c r="AG29" s="13"/>
      <c r="AH29" s="13"/>
      <c r="AI29" s="17">
        <f t="shared" si="2"/>
        <v>28450</v>
      </c>
      <c r="AJ29" s="18">
        <v>88836.0</v>
      </c>
      <c r="AK29" s="19">
        <f t="shared" si="3"/>
        <v>0.3202530506</v>
      </c>
      <c r="AL29" s="20" t="s">
        <v>42</v>
      </c>
      <c r="AM29" s="21">
        <f t="shared" si="4"/>
        <v>0.07676630435</v>
      </c>
    </row>
    <row r="30">
      <c r="A30" s="10">
        <v>29.0</v>
      </c>
      <c r="B30" s="10" t="s">
        <v>124</v>
      </c>
      <c r="C30" s="11" t="s">
        <v>125</v>
      </c>
      <c r="D30" s="12" t="s">
        <v>126</v>
      </c>
      <c r="E30" s="13">
        <v>237.0</v>
      </c>
      <c r="F30" s="13">
        <v>884.0</v>
      </c>
      <c r="G30" s="13">
        <v>1230.0</v>
      </c>
      <c r="H30" s="14">
        <v>2816.0</v>
      </c>
      <c r="I30" s="13">
        <v>1225.0</v>
      </c>
      <c r="J30" s="13">
        <v>550.0</v>
      </c>
      <c r="K30" s="13">
        <v>72.0</v>
      </c>
      <c r="L30" s="13">
        <v>178.0</v>
      </c>
      <c r="M30" s="13">
        <v>1384.0</v>
      </c>
      <c r="N30" s="13">
        <v>2426.0</v>
      </c>
      <c r="O30" s="13">
        <v>58.0</v>
      </c>
      <c r="P30" s="13">
        <v>16.0</v>
      </c>
      <c r="Q30" s="13">
        <v>61.0</v>
      </c>
      <c r="R30" s="13">
        <v>2550.0</v>
      </c>
      <c r="S30" s="13">
        <v>24.0</v>
      </c>
      <c r="T30" s="13">
        <v>1305.0</v>
      </c>
      <c r="U30" s="15">
        <v>1495.0</v>
      </c>
      <c r="V30" s="13">
        <v>65.0</v>
      </c>
      <c r="W30" s="13">
        <v>34.0</v>
      </c>
      <c r="X30" s="13">
        <v>55.0</v>
      </c>
      <c r="Y30" s="13">
        <v>92.0</v>
      </c>
      <c r="Z30" s="13">
        <v>915.0</v>
      </c>
      <c r="AA30" s="13">
        <v>61.0</v>
      </c>
      <c r="AB30" s="13">
        <v>25.0</v>
      </c>
      <c r="AC30" s="13">
        <v>20.0</v>
      </c>
      <c r="AD30" s="13">
        <v>1118.0</v>
      </c>
      <c r="AE30" s="16">
        <f t="shared" si="1"/>
        <v>18896</v>
      </c>
      <c r="AF30" s="13"/>
      <c r="AG30" s="13"/>
      <c r="AH30" s="13"/>
      <c r="AI30" s="17">
        <f t="shared" si="2"/>
        <v>18896</v>
      </c>
      <c r="AJ30" s="18">
        <v>117113.0</v>
      </c>
      <c r="AK30" s="19">
        <f t="shared" si="3"/>
        <v>0.1613484412</v>
      </c>
      <c r="AL30" s="20" t="s">
        <v>42</v>
      </c>
      <c r="AM30" s="21">
        <f t="shared" si="4"/>
        <v>-0.8836120401</v>
      </c>
    </row>
    <row r="31">
      <c r="A31" s="10">
        <v>30.0</v>
      </c>
      <c r="B31" s="10" t="s">
        <v>127</v>
      </c>
      <c r="C31" s="11" t="s">
        <v>128</v>
      </c>
      <c r="D31" s="12" t="s">
        <v>129</v>
      </c>
      <c r="E31" s="13">
        <v>51.0</v>
      </c>
      <c r="F31" s="13">
        <v>746.0</v>
      </c>
      <c r="G31" s="13">
        <v>277.0</v>
      </c>
      <c r="H31" s="14">
        <v>169.0</v>
      </c>
      <c r="I31" s="13">
        <v>467.0</v>
      </c>
      <c r="J31" s="13">
        <v>167.0</v>
      </c>
      <c r="K31" s="13">
        <v>11.0</v>
      </c>
      <c r="L31" s="13">
        <v>37.0</v>
      </c>
      <c r="M31" s="13">
        <v>244.0</v>
      </c>
      <c r="N31" s="13">
        <v>535.0</v>
      </c>
      <c r="O31" s="13">
        <v>12.0</v>
      </c>
      <c r="P31" s="13">
        <v>2.0</v>
      </c>
      <c r="Q31" s="13">
        <v>8.0</v>
      </c>
      <c r="R31" s="13">
        <v>1159.0</v>
      </c>
      <c r="S31" s="13">
        <v>1.0</v>
      </c>
      <c r="T31" s="13">
        <v>343.0</v>
      </c>
      <c r="U31" s="15">
        <v>338.0</v>
      </c>
      <c r="V31" s="13">
        <v>39.0</v>
      </c>
      <c r="W31" s="13">
        <v>5.0</v>
      </c>
      <c r="X31" s="13">
        <v>10.0</v>
      </c>
      <c r="Y31" s="13">
        <v>35.0</v>
      </c>
      <c r="Z31" s="13">
        <v>349.0</v>
      </c>
      <c r="AA31" s="13">
        <v>5.0</v>
      </c>
      <c r="AB31" s="13">
        <v>4.0</v>
      </c>
      <c r="AC31" s="13">
        <v>5.0</v>
      </c>
      <c r="AD31" s="13">
        <v>526.0</v>
      </c>
      <c r="AE31" s="16">
        <f t="shared" si="1"/>
        <v>5545</v>
      </c>
      <c r="AF31" s="13"/>
      <c r="AG31" s="13"/>
      <c r="AH31" s="13"/>
      <c r="AI31" s="17">
        <f t="shared" si="2"/>
        <v>5545</v>
      </c>
      <c r="AJ31" s="18">
        <v>28623.0</v>
      </c>
      <c r="AK31" s="19">
        <f t="shared" si="3"/>
        <v>0.1937253258</v>
      </c>
      <c r="AL31" s="20" t="s">
        <v>42</v>
      </c>
      <c r="AM31" s="21">
        <f t="shared" si="4"/>
        <v>1</v>
      </c>
    </row>
    <row r="32">
      <c r="A32" s="10">
        <v>31.0</v>
      </c>
      <c r="B32" s="10" t="s">
        <v>130</v>
      </c>
      <c r="C32" s="11" t="s">
        <v>131</v>
      </c>
      <c r="D32" s="12" t="s">
        <v>132</v>
      </c>
      <c r="E32" s="13">
        <v>20.0</v>
      </c>
      <c r="F32" s="13">
        <v>161.0</v>
      </c>
      <c r="G32" s="13">
        <v>238.0</v>
      </c>
      <c r="H32" s="14">
        <v>371.0</v>
      </c>
      <c r="I32" s="13">
        <v>252.0</v>
      </c>
      <c r="J32" s="13">
        <v>103.0</v>
      </c>
      <c r="K32" s="13">
        <v>14.0</v>
      </c>
      <c r="L32" s="13">
        <v>45.0</v>
      </c>
      <c r="M32" s="13">
        <v>357.0</v>
      </c>
      <c r="N32" s="13">
        <v>432.0</v>
      </c>
      <c r="O32" s="13">
        <v>9.0</v>
      </c>
      <c r="P32" s="13">
        <v>3.0</v>
      </c>
      <c r="Q32" s="13">
        <v>55.0</v>
      </c>
      <c r="R32" s="13">
        <v>919.0</v>
      </c>
      <c r="S32" s="13">
        <v>8.0</v>
      </c>
      <c r="T32" s="13">
        <v>158.0</v>
      </c>
      <c r="U32" s="15">
        <v>858.0</v>
      </c>
      <c r="V32" s="13">
        <v>5.0</v>
      </c>
      <c r="W32" s="13">
        <v>6.0</v>
      </c>
      <c r="X32" s="13">
        <v>5.0</v>
      </c>
      <c r="Y32" s="13">
        <v>11.0</v>
      </c>
      <c r="Z32" s="13">
        <v>418.0</v>
      </c>
      <c r="AA32" s="13">
        <v>12.0</v>
      </c>
      <c r="AB32" s="13">
        <v>2.0</v>
      </c>
      <c r="AC32" s="13">
        <v>5.0</v>
      </c>
      <c r="AD32" s="13">
        <v>791.0</v>
      </c>
      <c r="AE32" s="16">
        <f t="shared" si="1"/>
        <v>5258</v>
      </c>
      <c r="AF32" s="13"/>
      <c r="AG32" s="13"/>
      <c r="AH32" s="13"/>
      <c r="AI32" s="17">
        <f t="shared" si="2"/>
        <v>5258</v>
      </c>
      <c r="AJ32" s="18">
        <v>57697.0</v>
      </c>
      <c r="AK32" s="19">
        <f t="shared" si="3"/>
        <v>0.09113125466</v>
      </c>
      <c r="AL32" s="20" t="s">
        <v>42</v>
      </c>
      <c r="AM32" s="21">
        <f t="shared" si="4"/>
        <v>1.312668464</v>
      </c>
    </row>
    <row r="33" ht="21.75" customHeight="1">
      <c r="A33" s="10">
        <v>32.0</v>
      </c>
      <c r="B33" s="10" t="s">
        <v>133</v>
      </c>
      <c r="C33" s="11" t="s">
        <v>134</v>
      </c>
      <c r="D33" s="12" t="s">
        <v>135</v>
      </c>
      <c r="E33" s="13">
        <v>61.0</v>
      </c>
      <c r="F33" s="13">
        <v>831.0</v>
      </c>
      <c r="G33" s="13">
        <v>362.0</v>
      </c>
      <c r="H33" s="14">
        <v>422.0</v>
      </c>
      <c r="I33" s="13">
        <v>1404.0</v>
      </c>
      <c r="J33" s="13">
        <v>345.0</v>
      </c>
      <c r="K33" s="13">
        <v>18.0</v>
      </c>
      <c r="L33" s="13">
        <v>58.0</v>
      </c>
      <c r="M33" s="13">
        <v>461.0</v>
      </c>
      <c r="N33" s="13">
        <v>1446.0</v>
      </c>
      <c r="O33" s="13">
        <v>40.0</v>
      </c>
      <c r="P33" s="13">
        <v>7.0</v>
      </c>
      <c r="Q33" s="13">
        <v>19.0</v>
      </c>
      <c r="R33" s="13">
        <v>2018.0</v>
      </c>
      <c r="S33" s="13">
        <v>13.0</v>
      </c>
      <c r="T33" s="13">
        <v>507.0</v>
      </c>
      <c r="U33" s="15">
        <v>1077.0</v>
      </c>
      <c r="V33" s="13">
        <v>56.0</v>
      </c>
      <c r="W33" s="13">
        <v>8.0</v>
      </c>
      <c r="X33" s="13">
        <v>10.0</v>
      </c>
      <c r="Y33" s="13">
        <v>59.0</v>
      </c>
      <c r="Z33" s="13">
        <v>550.0</v>
      </c>
      <c r="AA33" s="13">
        <v>20.0</v>
      </c>
      <c r="AB33" s="13">
        <v>1.0</v>
      </c>
      <c r="AC33" s="13">
        <v>3.0</v>
      </c>
      <c r="AD33" s="13">
        <v>964.0</v>
      </c>
      <c r="AE33" s="16">
        <f t="shared" si="1"/>
        <v>10760</v>
      </c>
      <c r="AF33" s="13"/>
      <c r="AG33" s="13"/>
      <c r="AH33" s="13"/>
      <c r="AI33" s="17">
        <f t="shared" si="2"/>
        <v>10760</v>
      </c>
      <c r="AJ33" s="18">
        <v>35879.0</v>
      </c>
      <c r="AK33" s="19">
        <f t="shared" si="3"/>
        <v>0.2998968756</v>
      </c>
      <c r="AL33" s="20" t="s">
        <v>42</v>
      </c>
      <c r="AM33" s="21">
        <f t="shared" si="4"/>
        <v>1.552132701</v>
      </c>
    </row>
    <row r="34" ht="22.5" customHeight="1">
      <c r="A34" s="10">
        <v>33.0</v>
      </c>
      <c r="B34" s="10" t="s">
        <v>136</v>
      </c>
      <c r="C34" s="11" t="s">
        <v>137</v>
      </c>
      <c r="D34" s="12" t="s">
        <v>138</v>
      </c>
      <c r="E34" s="13">
        <v>101.0</v>
      </c>
      <c r="F34" s="13">
        <v>1359.0</v>
      </c>
      <c r="G34" s="13">
        <v>789.0</v>
      </c>
      <c r="H34" s="14">
        <v>369.0</v>
      </c>
      <c r="I34" s="13">
        <v>1016.0</v>
      </c>
      <c r="J34" s="13">
        <v>380.0</v>
      </c>
      <c r="K34" s="13">
        <v>17.0</v>
      </c>
      <c r="L34" s="13">
        <v>97.0</v>
      </c>
      <c r="M34" s="13">
        <v>610.0</v>
      </c>
      <c r="N34" s="13">
        <v>2058.0</v>
      </c>
      <c r="O34" s="13">
        <v>26.0</v>
      </c>
      <c r="P34" s="13">
        <v>5.0</v>
      </c>
      <c r="Q34" s="13">
        <v>27.0</v>
      </c>
      <c r="R34" s="13">
        <v>2239.0</v>
      </c>
      <c r="S34" s="13">
        <v>20.0</v>
      </c>
      <c r="T34" s="13">
        <v>932.0</v>
      </c>
      <c r="U34" s="15">
        <v>807.0</v>
      </c>
      <c r="V34" s="13">
        <v>81.0</v>
      </c>
      <c r="W34" s="13">
        <v>5.0</v>
      </c>
      <c r="X34" s="13">
        <v>21.0</v>
      </c>
      <c r="Y34" s="13">
        <v>84.0</v>
      </c>
      <c r="Z34" s="13">
        <v>578.0</v>
      </c>
      <c r="AA34" s="13">
        <v>8.0</v>
      </c>
      <c r="AB34" s="13">
        <v>4.0</v>
      </c>
      <c r="AC34" s="13">
        <v>12.0</v>
      </c>
      <c r="AD34" s="13">
        <v>1018.0</v>
      </c>
      <c r="AE34" s="16">
        <f t="shared" si="1"/>
        <v>12663</v>
      </c>
      <c r="AF34" s="13"/>
      <c r="AG34" s="13"/>
      <c r="AH34" s="13"/>
      <c r="AI34" s="17">
        <f t="shared" si="2"/>
        <v>12663</v>
      </c>
      <c r="AJ34" s="18">
        <v>57885.0</v>
      </c>
      <c r="AK34" s="19">
        <f t="shared" si="3"/>
        <v>0.2187613371</v>
      </c>
      <c r="AL34" s="20" t="s">
        <v>42</v>
      </c>
      <c r="AM34" s="21">
        <f t="shared" si="4"/>
        <v>1.18699187</v>
      </c>
    </row>
    <row r="35">
      <c r="A35" s="10">
        <v>34.0</v>
      </c>
      <c r="B35" s="24"/>
      <c r="C35" s="11" t="s">
        <v>139</v>
      </c>
      <c r="D35" s="12" t="s">
        <v>140</v>
      </c>
      <c r="E35" s="25">
        <f t="shared" ref="E35:AE35" si="5">SUM(E2:E34)</f>
        <v>27355</v>
      </c>
      <c r="F35" s="25">
        <f t="shared" si="5"/>
        <v>122287</v>
      </c>
      <c r="G35" s="25">
        <f t="shared" si="5"/>
        <v>135461</v>
      </c>
      <c r="H35" s="26">
        <f t="shared" si="5"/>
        <v>525517</v>
      </c>
      <c r="I35" s="25">
        <f t="shared" si="5"/>
        <v>221190</v>
      </c>
      <c r="J35" s="25">
        <f t="shared" si="5"/>
        <v>61371</v>
      </c>
      <c r="K35" s="25">
        <f t="shared" si="5"/>
        <v>7364</v>
      </c>
      <c r="L35" s="25">
        <f t="shared" si="5"/>
        <v>23252</v>
      </c>
      <c r="M35" s="25">
        <f t="shared" si="5"/>
        <v>100338</v>
      </c>
      <c r="N35" s="25">
        <f t="shared" si="5"/>
        <v>361864</v>
      </c>
      <c r="O35" s="25">
        <f t="shared" si="5"/>
        <v>7376</v>
      </c>
      <c r="P35" s="25">
        <f t="shared" si="5"/>
        <v>4598</v>
      </c>
      <c r="Q35" s="25">
        <f t="shared" si="5"/>
        <v>25284</v>
      </c>
      <c r="R35" s="25">
        <f t="shared" si="5"/>
        <v>434530</v>
      </c>
      <c r="S35" s="25">
        <f t="shared" si="5"/>
        <v>10160</v>
      </c>
      <c r="T35" s="25">
        <f t="shared" si="5"/>
        <v>249049</v>
      </c>
      <c r="U35" s="27">
        <f t="shared" si="5"/>
        <v>620711</v>
      </c>
      <c r="V35" s="25">
        <f t="shared" si="5"/>
        <v>11532</v>
      </c>
      <c r="W35" s="25">
        <f t="shared" si="5"/>
        <v>4472</v>
      </c>
      <c r="X35" s="25">
        <f t="shared" si="5"/>
        <v>5093</v>
      </c>
      <c r="Y35" s="25">
        <f t="shared" si="5"/>
        <v>10198</v>
      </c>
      <c r="Z35" s="25">
        <f t="shared" si="5"/>
        <v>239951</v>
      </c>
      <c r="AA35" s="25">
        <f t="shared" si="5"/>
        <v>7166</v>
      </c>
      <c r="AB35" s="25">
        <f t="shared" si="5"/>
        <v>3704</v>
      </c>
      <c r="AC35" s="25">
        <f t="shared" si="5"/>
        <v>5799</v>
      </c>
      <c r="AD35" s="25">
        <f t="shared" si="5"/>
        <v>147351</v>
      </c>
      <c r="AE35" s="25">
        <f t="shared" si="5"/>
        <v>3372973</v>
      </c>
      <c r="AF35" s="28"/>
      <c r="AG35" s="28">
        <f t="shared" ref="AG35:AJ35" si="6">SUM(AG2:AG34)</f>
        <v>5093</v>
      </c>
      <c r="AH35" s="28">
        <f t="shared" si="6"/>
        <v>16205</v>
      </c>
      <c r="AI35" s="28">
        <f t="shared" si="6"/>
        <v>3394271</v>
      </c>
      <c r="AJ35" s="28">
        <f t="shared" si="6"/>
        <v>7074546</v>
      </c>
      <c r="AK35" s="29">
        <f t="shared" si="3"/>
        <v>0.4767758949</v>
      </c>
      <c r="AL35" s="30"/>
      <c r="AM35" s="31">
        <f t="shared" si="4"/>
        <v>0.1811435215</v>
      </c>
    </row>
    <row r="36">
      <c r="A36" s="10">
        <v>35.0</v>
      </c>
      <c r="B36" s="32"/>
      <c r="C36" s="22" t="s">
        <v>141</v>
      </c>
      <c r="D36" s="22" t="s">
        <v>142</v>
      </c>
      <c r="E36" s="33">
        <f t="shared" ref="E36:AE36" si="7">IFERROR(E35/$AE$35,"")</f>
        <v>0.008110056025</v>
      </c>
      <c r="F36" s="33">
        <f t="shared" si="7"/>
        <v>0.03625495965</v>
      </c>
      <c r="G36" s="33">
        <f t="shared" si="7"/>
        <v>0.04016071282</v>
      </c>
      <c r="H36" s="34">
        <f t="shared" si="7"/>
        <v>0.1558023145</v>
      </c>
      <c r="I36" s="33">
        <f t="shared" si="7"/>
        <v>0.06557716294</v>
      </c>
      <c r="J36" s="33">
        <f t="shared" si="7"/>
        <v>0.01819492774</v>
      </c>
      <c r="K36" s="33">
        <f t="shared" si="7"/>
        <v>0.002183237162</v>
      </c>
      <c r="L36" s="33">
        <f t="shared" si="7"/>
        <v>0.00689362174</v>
      </c>
      <c r="M36" s="33">
        <f t="shared" si="7"/>
        <v>0.02974764399</v>
      </c>
      <c r="N36" s="33">
        <f t="shared" si="7"/>
        <v>0.1072833966</v>
      </c>
      <c r="O36" s="33">
        <f t="shared" si="7"/>
        <v>0.002186794854</v>
      </c>
      <c r="P36" s="33">
        <f t="shared" si="7"/>
        <v>0.001363189092</v>
      </c>
      <c r="Q36" s="33">
        <f t="shared" si="7"/>
        <v>0.007496057632</v>
      </c>
      <c r="R36" s="33">
        <f t="shared" si="7"/>
        <v>0.1288270022</v>
      </c>
      <c r="S36" s="33">
        <f t="shared" si="7"/>
        <v>0.003012179463</v>
      </c>
      <c r="T36" s="33">
        <f t="shared" si="7"/>
        <v>0.07383664204</v>
      </c>
      <c r="U36" s="35">
        <f t="shared" si="7"/>
        <v>0.1840248944</v>
      </c>
      <c r="V36" s="33">
        <f t="shared" si="7"/>
        <v>0.00341894228</v>
      </c>
      <c r="W36" s="33">
        <f t="shared" si="7"/>
        <v>0.001325833323</v>
      </c>
      <c r="X36" s="33">
        <f t="shared" si="7"/>
        <v>0.001509943898</v>
      </c>
      <c r="Y36" s="33">
        <f t="shared" si="7"/>
        <v>0.003023445489</v>
      </c>
      <c r="Z36" s="33">
        <f t="shared" si="7"/>
        <v>0.07113931834</v>
      </c>
      <c r="AA36" s="33">
        <f t="shared" si="7"/>
        <v>0.002124535239</v>
      </c>
      <c r="AB36" s="33">
        <f t="shared" si="7"/>
        <v>0.001098141017</v>
      </c>
      <c r="AC36" s="33">
        <f t="shared" si="7"/>
        <v>0.001719254794</v>
      </c>
      <c r="AD36" s="33">
        <f t="shared" si="7"/>
        <v>0.04368579292</v>
      </c>
      <c r="AE36" s="33">
        <f t="shared" si="7"/>
        <v>1</v>
      </c>
      <c r="AF36" s="36"/>
      <c r="AG36" s="33">
        <f t="shared" ref="AG36:AI36" si="8">IFERROR(AG35/$AE$35,"")</f>
        <v>0.001509943898</v>
      </c>
      <c r="AH36" s="33">
        <f t="shared" si="8"/>
        <v>0.004804366949</v>
      </c>
      <c r="AI36" s="33">
        <f t="shared" si="8"/>
        <v>1.006314311</v>
      </c>
      <c r="AJ36" s="37"/>
      <c r="AK36" s="37"/>
      <c r="AL36" s="30"/>
      <c r="AM36" s="38"/>
    </row>
  </sheetData>
  <autoFilter ref="$A$1:$AM$36">
    <sortState ref="A1:AM36">
      <sortCondition ref="A1:A36"/>
      <sortCondition ref="B1:B36"/>
      <sortCondition ref="C1:C36"/>
    </sortState>
  </autoFilter>
  <conditionalFormatting sqref="AM2:AM34">
    <cfRule type="cellIs" dxfId="0" priority="1" operator="greaterThan">
      <formula>0</formula>
    </cfRule>
  </conditionalFormatting>
  <conditionalFormatting sqref="AM2:AM34">
    <cfRule type="cellIs" dxfId="1" priority="2" operator="lessThan">
      <formula>0</formula>
    </cfRule>
  </conditionalFormatting>
  <hyperlinks>
    <hyperlink r:id="rId2" ref="AL2"/>
    <hyperlink r:id="rId3" ref="AL3"/>
    <hyperlink r:id="rId4" ref="B4"/>
    <hyperlink r:id="rId5" ref="AL4"/>
    <hyperlink r:id="rId6" ref="B5"/>
    <hyperlink r:id="rId7" ref="AL5"/>
    <hyperlink r:id="rId8" ref="B6"/>
    <hyperlink r:id="rId9" ref="AL6"/>
    <hyperlink r:id="rId10" ref="B7"/>
    <hyperlink r:id="rId11" ref="AL7"/>
    <hyperlink r:id="rId12" ref="B8"/>
    <hyperlink r:id="rId13" ref="AL8"/>
    <hyperlink r:id="rId14" ref="B9"/>
    <hyperlink r:id="rId15" ref="AL9"/>
    <hyperlink r:id="rId16" ref="B10"/>
    <hyperlink r:id="rId17" ref="AL10"/>
    <hyperlink r:id="rId18" ref="B11"/>
    <hyperlink r:id="rId19" ref="AL11"/>
    <hyperlink r:id="rId20" ref="B12"/>
    <hyperlink r:id="rId21" ref="AL12"/>
    <hyperlink r:id="rId22" ref="AL13"/>
    <hyperlink r:id="rId23" ref="AL14"/>
    <hyperlink r:id="rId24" ref="B15"/>
    <hyperlink r:id="rId25" ref="AL15"/>
    <hyperlink r:id="rId26" ref="B16"/>
    <hyperlink r:id="rId27" ref="AL16"/>
    <hyperlink r:id="rId28" ref="B17"/>
    <hyperlink r:id="rId29" ref="AL17"/>
    <hyperlink r:id="rId30" ref="B18"/>
    <hyperlink r:id="rId31" ref="AL18"/>
    <hyperlink r:id="rId32" ref="B19"/>
    <hyperlink r:id="rId33" ref="AL19"/>
    <hyperlink r:id="rId34" ref="B20"/>
    <hyperlink r:id="rId35" ref="AL20"/>
    <hyperlink r:id="rId36" ref="B21"/>
    <hyperlink r:id="rId37" ref="AL21"/>
    <hyperlink r:id="rId38" ref="B22"/>
    <hyperlink r:id="rId39" ref="AL22"/>
    <hyperlink r:id="rId40" ref="B23"/>
    <hyperlink r:id="rId41" ref="AL23"/>
    <hyperlink r:id="rId42" ref="AL24"/>
    <hyperlink r:id="rId43" ref="AL25"/>
    <hyperlink r:id="rId44" ref="B26"/>
    <hyperlink r:id="rId45" ref="AL26"/>
    <hyperlink r:id="rId46" ref="B27"/>
    <hyperlink r:id="rId47" ref="AL27"/>
    <hyperlink r:id="rId48" ref="B28"/>
    <hyperlink r:id="rId49" ref="AL28"/>
    <hyperlink r:id="rId50" ref="AL29"/>
    <hyperlink r:id="rId51" ref="AL30"/>
    <hyperlink r:id="rId52" ref="B31"/>
    <hyperlink r:id="rId53" ref="AL31"/>
    <hyperlink r:id="rId54" ref="B32"/>
    <hyperlink r:id="rId55" ref="AL32"/>
    <hyperlink r:id="rId56" ref="AL33"/>
    <hyperlink r:id="rId57" ref="B34"/>
    <hyperlink r:id="rId58" ref="AL34"/>
  </hyperlinks>
  <drawing r:id="rId59"/>
  <legacy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3.44" defaultRowHeight="15.75"/>
  <cols>
    <col customWidth="1" hidden="1" min="1" max="1" width="4.67"/>
    <col customWidth="1" min="2" max="2" width="4.67"/>
    <col customWidth="1" min="3" max="3" width="11.33"/>
    <col customWidth="1" min="4" max="4" width="8.22"/>
    <col customWidth="1" min="5" max="30" width="9.56"/>
    <col customWidth="1" min="31" max="31" width="11.67"/>
    <col customWidth="1" min="32" max="32" width="11.78"/>
    <col customWidth="1" min="33" max="34" width="9.11"/>
    <col customWidth="1" min="35" max="35" width="10.78"/>
    <col customWidth="1" min="36" max="36" width="9.56"/>
    <col customWidth="1" min="37" max="37" width="11.44"/>
    <col customWidth="1" min="38" max="38" width="13.22"/>
    <col customWidth="1" min="39" max="39" width="12.56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5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7" t="s">
        <v>32</v>
      </c>
      <c r="AH1" s="7" t="s">
        <v>33</v>
      </c>
      <c r="AI1" s="8" t="s">
        <v>34</v>
      </c>
      <c r="AJ1" s="3" t="s">
        <v>35</v>
      </c>
      <c r="AK1" s="9" t="s">
        <v>36</v>
      </c>
      <c r="AL1" s="3" t="s">
        <v>37</v>
      </c>
      <c r="AM1" s="3" t="s">
        <v>38</v>
      </c>
    </row>
    <row r="2">
      <c r="A2" s="10">
        <v>1.0</v>
      </c>
      <c r="B2" s="10" t="s">
        <v>39</v>
      </c>
      <c r="C2" s="11" t="s">
        <v>40</v>
      </c>
      <c r="D2" s="12" t="s">
        <v>41</v>
      </c>
      <c r="E2" s="13">
        <v>1229.0</v>
      </c>
      <c r="F2" s="13">
        <v>9116.0</v>
      </c>
      <c r="G2" s="13">
        <v>6941.0</v>
      </c>
      <c r="H2" s="14">
        <v>24226.0</v>
      </c>
      <c r="I2" s="13">
        <v>9253.0</v>
      </c>
      <c r="J2" s="13">
        <v>2394.0</v>
      </c>
      <c r="K2" s="13">
        <v>285.0</v>
      </c>
      <c r="L2" s="13">
        <v>991.0</v>
      </c>
      <c r="M2" s="13">
        <v>2999.0</v>
      </c>
      <c r="N2" s="13">
        <v>12264.0</v>
      </c>
      <c r="O2" s="13">
        <v>283.0</v>
      </c>
      <c r="P2" s="13">
        <v>191.0</v>
      </c>
      <c r="Q2" s="13">
        <v>392.0</v>
      </c>
      <c r="R2" s="13">
        <v>24072.0</v>
      </c>
      <c r="S2" s="13">
        <v>1217.0</v>
      </c>
      <c r="T2" s="13">
        <v>15710.0</v>
      </c>
      <c r="U2" s="15">
        <v>25623.0</v>
      </c>
      <c r="V2" s="13">
        <v>340.0</v>
      </c>
      <c r="W2" s="13">
        <v>203.0</v>
      </c>
      <c r="X2" s="13">
        <v>237.0</v>
      </c>
      <c r="Y2" s="13">
        <v>460.0</v>
      </c>
      <c r="Z2" s="13">
        <v>7546.0</v>
      </c>
      <c r="AA2" s="13">
        <v>332.0</v>
      </c>
      <c r="AB2" s="13">
        <v>172.0</v>
      </c>
      <c r="AC2" s="13">
        <v>242.0</v>
      </c>
      <c r="AD2" s="13">
        <v>7422.0</v>
      </c>
      <c r="AE2" s="16">
        <f t="shared" ref="AE2:AE34" si="1">SUM(E2:AD2)</f>
        <v>154140</v>
      </c>
      <c r="AF2" s="13"/>
      <c r="AG2" s="13"/>
      <c r="AH2" s="13"/>
      <c r="AI2" s="17">
        <f t="shared" ref="AI2:AI34" si="2">AE2+AG2+AH2</f>
        <v>154140</v>
      </c>
      <c r="AJ2" s="18">
        <v>299630.0</v>
      </c>
      <c r="AK2" s="19">
        <f t="shared" ref="AK2:AK35" si="3">AE2/AJ2</f>
        <v>0.5144344692</v>
      </c>
      <c r="AL2" s="20" t="s">
        <v>42</v>
      </c>
      <c r="AM2" s="21">
        <f t="shared" ref="AM2:AM35" si="4">IFERROR((U2-H2)/min(U2,H2),"")</f>
        <v>0.05766531825</v>
      </c>
    </row>
    <row r="3">
      <c r="A3" s="10">
        <v>2.0</v>
      </c>
      <c r="B3" s="10" t="s">
        <v>43</v>
      </c>
      <c r="C3" s="11" t="s">
        <v>44</v>
      </c>
      <c r="D3" s="12" t="s">
        <v>45</v>
      </c>
      <c r="E3" s="13">
        <v>1761.0</v>
      </c>
      <c r="F3" s="13">
        <v>12443.0</v>
      </c>
      <c r="G3" s="13">
        <v>11724.0</v>
      </c>
      <c r="H3" s="14">
        <v>21076.0</v>
      </c>
      <c r="I3" s="13">
        <v>13836.0</v>
      </c>
      <c r="J3" s="13">
        <v>5430.0</v>
      </c>
      <c r="K3" s="13">
        <v>190.0</v>
      </c>
      <c r="L3" s="13">
        <v>1023.0</v>
      </c>
      <c r="M3" s="13">
        <v>2298.0</v>
      </c>
      <c r="N3" s="13">
        <v>37452.0</v>
      </c>
      <c r="O3" s="13">
        <v>253.0</v>
      </c>
      <c r="P3" s="13">
        <v>181.0</v>
      </c>
      <c r="Q3" s="13">
        <v>263.0</v>
      </c>
      <c r="R3" s="13">
        <v>19179.0</v>
      </c>
      <c r="S3" s="13">
        <v>784.0</v>
      </c>
      <c r="T3" s="13">
        <v>27018.0</v>
      </c>
      <c r="U3" s="15">
        <v>21006.0</v>
      </c>
      <c r="V3" s="13">
        <v>746.0</v>
      </c>
      <c r="W3" s="13">
        <v>126.0</v>
      </c>
      <c r="X3" s="13">
        <v>205.0</v>
      </c>
      <c r="Y3" s="13">
        <v>1190.0</v>
      </c>
      <c r="Z3" s="13">
        <v>6775.0</v>
      </c>
      <c r="AA3" s="13">
        <v>323.0</v>
      </c>
      <c r="AB3" s="13">
        <v>166.0</v>
      </c>
      <c r="AC3" s="13">
        <v>220.0</v>
      </c>
      <c r="AD3" s="13">
        <v>6069.0</v>
      </c>
      <c r="AE3" s="16">
        <f t="shared" si="1"/>
        <v>191737</v>
      </c>
      <c r="AF3" s="13"/>
      <c r="AG3" s="13"/>
      <c r="AH3" s="13"/>
      <c r="AI3" s="17">
        <f t="shared" si="2"/>
        <v>191737</v>
      </c>
      <c r="AJ3" s="18">
        <v>314034.0</v>
      </c>
      <c r="AK3" s="19">
        <f t="shared" si="3"/>
        <v>0.6105612768</v>
      </c>
      <c r="AL3" s="20" t="s">
        <v>42</v>
      </c>
      <c r="AM3" s="21">
        <f t="shared" si="4"/>
        <v>-0.003332381224</v>
      </c>
    </row>
    <row r="4">
      <c r="A4" s="10">
        <v>3.0</v>
      </c>
      <c r="B4" s="10" t="s">
        <v>46</v>
      </c>
      <c r="C4" s="11" t="s">
        <v>47</v>
      </c>
      <c r="D4" s="12" t="s">
        <v>48</v>
      </c>
      <c r="E4" s="13">
        <v>1421.0</v>
      </c>
      <c r="F4" s="13">
        <v>9395.0</v>
      </c>
      <c r="G4" s="13">
        <v>8192.0</v>
      </c>
      <c r="H4" s="14">
        <v>20926.0</v>
      </c>
      <c r="I4" s="13">
        <v>11794.0</v>
      </c>
      <c r="J4" s="13">
        <v>4119.0</v>
      </c>
      <c r="K4" s="13">
        <v>228.0</v>
      </c>
      <c r="L4" s="13">
        <v>884.0</v>
      </c>
      <c r="M4" s="13">
        <v>2447.0</v>
      </c>
      <c r="N4" s="13">
        <v>27706.0</v>
      </c>
      <c r="O4" s="13">
        <v>369.0</v>
      </c>
      <c r="P4" s="13">
        <v>159.0</v>
      </c>
      <c r="Q4" s="13">
        <v>365.0</v>
      </c>
      <c r="R4" s="13">
        <v>21433.0</v>
      </c>
      <c r="S4" s="13">
        <v>1165.0</v>
      </c>
      <c r="T4" s="13">
        <v>19135.0</v>
      </c>
      <c r="U4" s="15">
        <v>27662.0</v>
      </c>
      <c r="V4" s="13">
        <v>812.0</v>
      </c>
      <c r="W4" s="13">
        <v>167.0</v>
      </c>
      <c r="X4" s="13">
        <v>187.0</v>
      </c>
      <c r="Y4" s="13">
        <v>777.0</v>
      </c>
      <c r="Z4" s="13">
        <v>7072.0</v>
      </c>
      <c r="AA4" s="13">
        <v>311.0</v>
      </c>
      <c r="AB4" s="13">
        <v>140.0</v>
      </c>
      <c r="AC4" s="13">
        <v>192.0</v>
      </c>
      <c r="AD4" s="13">
        <v>6248.0</v>
      </c>
      <c r="AE4" s="16">
        <f t="shared" si="1"/>
        <v>173306</v>
      </c>
      <c r="AF4" s="13"/>
      <c r="AG4" s="13"/>
      <c r="AH4" s="13"/>
      <c r="AI4" s="17">
        <f t="shared" si="2"/>
        <v>173306</v>
      </c>
      <c r="AJ4" s="18">
        <v>308006.0</v>
      </c>
      <c r="AK4" s="19">
        <f t="shared" si="3"/>
        <v>0.5626708571</v>
      </c>
      <c r="AL4" s="20" t="s">
        <v>42</v>
      </c>
      <c r="AM4" s="21">
        <f t="shared" si="4"/>
        <v>0.3218962057</v>
      </c>
    </row>
    <row r="5">
      <c r="A5" s="10">
        <v>4.0</v>
      </c>
      <c r="B5" s="10" t="s">
        <v>49</v>
      </c>
      <c r="C5" s="11" t="s">
        <v>50</v>
      </c>
      <c r="D5" s="12" t="s">
        <v>51</v>
      </c>
      <c r="E5" s="13">
        <v>859.0</v>
      </c>
      <c r="F5" s="13">
        <v>5543.0</v>
      </c>
      <c r="G5" s="13">
        <v>4067.0</v>
      </c>
      <c r="H5" s="14">
        <v>20185.0</v>
      </c>
      <c r="I5" s="13">
        <v>6493.0</v>
      </c>
      <c r="J5" s="13">
        <v>1529.0</v>
      </c>
      <c r="K5" s="13">
        <v>215.0</v>
      </c>
      <c r="L5" s="13">
        <v>711.0</v>
      </c>
      <c r="M5" s="13">
        <v>1708.0</v>
      </c>
      <c r="N5" s="13">
        <v>7847.0</v>
      </c>
      <c r="O5" s="13">
        <v>249.0</v>
      </c>
      <c r="P5" s="13">
        <v>147.0</v>
      </c>
      <c r="Q5" s="13">
        <v>346.0</v>
      </c>
      <c r="R5" s="13">
        <v>16110.0</v>
      </c>
      <c r="S5" s="13">
        <v>494.0</v>
      </c>
      <c r="T5" s="13">
        <v>9789.0</v>
      </c>
      <c r="U5" s="15">
        <v>21792.0</v>
      </c>
      <c r="V5" s="13">
        <v>199.0</v>
      </c>
      <c r="W5" s="13">
        <v>167.0</v>
      </c>
      <c r="X5" s="13">
        <v>158.0</v>
      </c>
      <c r="Y5" s="13">
        <v>257.0</v>
      </c>
      <c r="Z5" s="13">
        <v>6000.0</v>
      </c>
      <c r="AA5" s="13">
        <v>244.0</v>
      </c>
      <c r="AB5" s="13">
        <v>119.0</v>
      </c>
      <c r="AC5" s="13">
        <v>179.0</v>
      </c>
      <c r="AD5" s="13">
        <v>4575.0</v>
      </c>
      <c r="AE5" s="16">
        <f t="shared" si="1"/>
        <v>109982</v>
      </c>
      <c r="AF5" s="13"/>
      <c r="AG5" s="13"/>
      <c r="AH5" s="13"/>
      <c r="AI5" s="17">
        <f t="shared" si="2"/>
        <v>109982</v>
      </c>
      <c r="AJ5" s="18">
        <v>224925.0</v>
      </c>
      <c r="AK5" s="19">
        <f t="shared" si="3"/>
        <v>0.4889718795</v>
      </c>
      <c r="AL5" s="20" t="s">
        <v>42</v>
      </c>
      <c r="AM5" s="21">
        <f t="shared" si="4"/>
        <v>0.07961357444</v>
      </c>
    </row>
    <row r="6">
      <c r="A6" s="10">
        <v>5.0</v>
      </c>
      <c r="B6" s="10" t="s">
        <v>52</v>
      </c>
      <c r="C6" s="11" t="s">
        <v>53</v>
      </c>
      <c r="D6" s="12" t="s">
        <v>54</v>
      </c>
      <c r="E6" s="13">
        <v>2011.0</v>
      </c>
      <c r="F6" s="13">
        <v>13597.0</v>
      </c>
      <c r="G6" s="13">
        <v>10115.0</v>
      </c>
      <c r="H6" s="14">
        <v>26758.0</v>
      </c>
      <c r="I6" s="13">
        <v>17920.0</v>
      </c>
      <c r="J6" s="13">
        <v>3980.0</v>
      </c>
      <c r="K6" s="13">
        <v>304.0</v>
      </c>
      <c r="L6" s="13">
        <v>1350.0</v>
      </c>
      <c r="M6" s="13">
        <v>3704.0</v>
      </c>
      <c r="N6" s="13">
        <v>20953.0</v>
      </c>
      <c r="O6" s="13">
        <v>312.0</v>
      </c>
      <c r="P6" s="13">
        <v>248.0</v>
      </c>
      <c r="Q6" s="13">
        <v>500.0</v>
      </c>
      <c r="R6" s="13">
        <v>28532.0</v>
      </c>
      <c r="S6" s="13">
        <v>754.0</v>
      </c>
      <c r="T6" s="13">
        <v>22552.0</v>
      </c>
      <c r="U6" s="15">
        <v>34797.0</v>
      </c>
      <c r="V6" s="13">
        <v>598.0</v>
      </c>
      <c r="W6" s="13">
        <v>229.0</v>
      </c>
      <c r="X6" s="13">
        <v>235.0</v>
      </c>
      <c r="Y6" s="13">
        <v>668.0</v>
      </c>
      <c r="Z6" s="13">
        <v>10570.0</v>
      </c>
      <c r="AA6" s="13">
        <v>422.0</v>
      </c>
      <c r="AB6" s="13">
        <v>166.0</v>
      </c>
      <c r="AC6" s="13">
        <v>298.0</v>
      </c>
      <c r="AD6" s="13">
        <v>10201.0</v>
      </c>
      <c r="AE6" s="16">
        <f t="shared" si="1"/>
        <v>211774</v>
      </c>
      <c r="AF6" s="13"/>
      <c r="AG6" s="13"/>
      <c r="AH6" s="13"/>
      <c r="AI6" s="17">
        <f t="shared" si="2"/>
        <v>211774</v>
      </c>
      <c r="AJ6" s="18">
        <v>361187.0</v>
      </c>
      <c r="AK6" s="19">
        <f t="shared" si="3"/>
        <v>0.5863278579</v>
      </c>
      <c r="AL6" s="20" t="s">
        <v>42</v>
      </c>
      <c r="AM6" s="21">
        <f t="shared" si="4"/>
        <v>0.3004335152</v>
      </c>
    </row>
    <row r="7">
      <c r="A7" s="10">
        <v>6.0</v>
      </c>
      <c r="B7" s="10" t="s">
        <v>55</v>
      </c>
      <c r="C7" s="11" t="s">
        <v>56</v>
      </c>
      <c r="D7" s="12" t="s">
        <v>57</v>
      </c>
      <c r="E7" s="13">
        <v>318.0</v>
      </c>
      <c r="F7" s="13">
        <v>972.0</v>
      </c>
      <c r="G7" s="13">
        <v>1847.0</v>
      </c>
      <c r="H7" s="14">
        <v>13322.0</v>
      </c>
      <c r="I7" s="13">
        <v>1371.0</v>
      </c>
      <c r="J7" s="13">
        <v>634.0</v>
      </c>
      <c r="K7" s="13">
        <v>122.0</v>
      </c>
      <c r="L7" s="13">
        <v>310.0</v>
      </c>
      <c r="M7" s="13">
        <v>771.0</v>
      </c>
      <c r="N7" s="13">
        <v>3493.0</v>
      </c>
      <c r="O7" s="13">
        <v>168.0</v>
      </c>
      <c r="P7" s="13">
        <v>81.0</v>
      </c>
      <c r="Q7" s="13">
        <v>261.0</v>
      </c>
      <c r="R7" s="13">
        <v>5284.0</v>
      </c>
      <c r="S7" s="13">
        <v>149.0</v>
      </c>
      <c r="T7" s="13">
        <v>3826.0</v>
      </c>
      <c r="U7" s="15">
        <v>16214.0</v>
      </c>
      <c r="V7" s="13">
        <v>112.0</v>
      </c>
      <c r="W7" s="13">
        <v>102.0</v>
      </c>
      <c r="X7" s="13">
        <v>171.0</v>
      </c>
      <c r="Y7" s="13">
        <v>101.0</v>
      </c>
      <c r="Z7" s="13">
        <v>2810.0</v>
      </c>
      <c r="AA7" s="13">
        <v>121.0</v>
      </c>
      <c r="AB7" s="13">
        <v>79.0</v>
      </c>
      <c r="AC7" s="13">
        <v>110.0</v>
      </c>
      <c r="AD7" s="13">
        <v>1548.0</v>
      </c>
      <c r="AE7" s="16">
        <f t="shared" si="1"/>
        <v>54297</v>
      </c>
      <c r="AF7" s="13">
        <v>54297.0</v>
      </c>
      <c r="AG7" s="13"/>
      <c r="AH7" s="13"/>
      <c r="AI7" s="17">
        <f t="shared" si="2"/>
        <v>54297</v>
      </c>
      <c r="AJ7" s="18">
        <v>118223.0</v>
      </c>
      <c r="AK7" s="19">
        <f t="shared" si="3"/>
        <v>0.4592761138</v>
      </c>
      <c r="AL7" s="20" t="s">
        <v>42</v>
      </c>
      <c r="AM7" s="21">
        <f t="shared" si="4"/>
        <v>0.2170845218</v>
      </c>
    </row>
    <row r="8">
      <c r="A8" s="10">
        <v>7.0</v>
      </c>
      <c r="B8" s="10" t="s">
        <v>58</v>
      </c>
      <c r="C8" s="11" t="s">
        <v>59</v>
      </c>
      <c r="D8" s="12" t="s">
        <v>60</v>
      </c>
      <c r="E8" s="13">
        <v>4014.0</v>
      </c>
      <c r="F8" s="13">
        <v>1217.0</v>
      </c>
      <c r="G8" s="13">
        <v>2709.0</v>
      </c>
      <c r="H8" s="14">
        <v>27427.0</v>
      </c>
      <c r="I8" s="13">
        <v>2223.0</v>
      </c>
      <c r="J8" s="13">
        <v>771.0</v>
      </c>
      <c r="K8" s="13">
        <v>266.0</v>
      </c>
      <c r="L8" s="13">
        <v>528.0</v>
      </c>
      <c r="M8" s="13">
        <v>1243.0</v>
      </c>
      <c r="N8" s="13">
        <v>4460.0</v>
      </c>
      <c r="O8" s="13">
        <v>337.0</v>
      </c>
      <c r="P8" s="13">
        <v>211.0</v>
      </c>
      <c r="Q8" s="13">
        <v>447.0</v>
      </c>
      <c r="R8" s="13">
        <v>10395.0</v>
      </c>
      <c r="S8" s="13">
        <v>371.0</v>
      </c>
      <c r="T8" s="13">
        <v>7064.0</v>
      </c>
      <c r="U8" s="15">
        <v>20933.0</v>
      </c>
      <c r="V8" s="13">
        <v>164.0</v>
      </c>
      <c r="W8" s="13">
        <v>163.0</v>
      </c>
      <c r="X8" s="13">
        <v>206.0</v>
      </c>
      <c r="Y8" s="13">
        <v>237.0</v>
      </c>
      <c r="Z8" s="13">
        <v>3450.0</v>
      </c>
      <c r="AA8" s="13">
        <v>361.0</v>
      </c>
      <c r="AB8" s="13">
        <v>165.0</v>
      </c>
      <c r="AC8" s="13">
        <v>164.0</v>
      </c>
      <c r="AD8" s="13">
        <v>1703.0</v>
      </c>
      <c r="AE8" s="16">
        <f t="shared" si="1"/>
        <v>91229</v>
      </c>
      <c r="AF8" s="13"/>
      <c r="AG8" s="13">
        <v>1000.0</v>
      </c>
      <c r="AH8" s="13">
        <v>4000.0</v>
      </c>
      <c r="AI8" s="17">
        <f t="shared" si="2"/>
        <v>96229</v>
      </c>
      <c r="AJ8" s="18">
        <v>273385.0</v>
      </c>
      <c r="AK8" s="19">
        <f t="shared" si="3"/>
        <v>0.3337015564</v>
      </c>
      <c r="AL8" s="20" t="s">
        <v>42</v>
      </c>
      <c r="AM8" s="21">
        <f t="shared" si="4"/>
        <v>-0.3102278699</v>
      </c>
    </row>
    <row r="9">
      <c r="A9" s="10">
        <v>8.0</v>
      </c>
      <c r="B9" s="10" t="s">
        <v>61</v>
      </c>
      <c r="C9" s="11" t="s">
        <v>62</v>
      </c>
      <c r="D9" s="12" t="s">
        <v>63</v>
      </c>
      <c r="E9" s="13">
        <v>1585.0</v>
      </c>
      <c r="F9" s="13">
        <v>1302.0</v>
      </c>
      <c r="G9" s="13">
        <v>2464.0</v>
      </c>
      <c r="H9" s="14">
        <v>20283.0</v>
      </c>
      <c r="I9" s="13">
        <v>6842.0</v>
      </c>
      <c r="J9" s="13">
        <v>746.0</v>
      </c>
      <c r="K9" s="13">
        <v>161.0</v>
      </c>
      <c r="L9" s="13">
        <v>649.0</v>
      </c>
      <c r="M9" s="13">
        <v>685.0</v>
      </c>
      <c r="N9" s="13">
        <v>4501.0</v>
      </c>
      <c r="O9" s="13">
        <v>218.0</v>
      </c>
      <c r="P9" s="13">
        <v>129.0</v>
      </c>
      <c r="Q9" s="13">
        <v>375.0</v>
      </c>
      <c r="R9" s="13">
        <v>6361.0</v>
      </c>
      <c r="S9" s="13">
        <v>255.0</v>
      </c>
      <c r="T9" s="13">
        <v>3123.0</v>
      </c>
      <c r="U9" s="15">
        <v>11964.0</v>
      </c>
      <c r="V9" s="13">
        <v>79.0</v>
      </c>
      <c r="W9" s="13">
        <v>122.0</v>
      </c>
      <c r="X9" s="13">
        <v>135.0</v>
      </c>
      <c r="Y9" s="13">
        <v>150.0</v>
      </c>
      <c r="Z9" s="13">
        <v>2332.0</v>
      </c>
      <c r="AA9" s="13">
        <v>196.0</v>
      </c>
      <c r="AB9" s="13">
        <v>92.0</v>
      </c>
      <c r="AC9" s="13">
        <v>125.0</v>
      </c>
      <c r="AD9" s="13">
        <v>939.0</v>
      </c>
      <c r="AE9" s="16">
        <f t="shared" si="1"/>
        <v>65813</v>
      </c>
      <c r="AF9" s="13"/>
      <c r="AG9" s="13"/>
      <c r="AH9" s="13"/>
      <c r="AI9" s="17">
        <f t="shared" si="2"/>
        <v>65813</v>
      </c>
      <c r="AJ9" s="18">
        <v>156283.0</v>
      </c>
      <c r="AK9" s="19">
        <f t="shared" si="3"/>
        <v>0.4211142607</v>
      </c>
      <c r="AL9" s="20" t="s">
        <v>42</v>
      </c>
      <c r="AM9" s="21">
        <f t="shared" si="4"/>
        <v>-0.695336008</v>
      </c>
    </row>
    <row r="10">
      <c r="A10" s="10">
        <v>9.0</v>
      </c>
      <c r="B10" s="10" t="s">
        <v>64</v>
      </c>
      <c r="C10" s="22" t="s">
        <v>65</v>
      </c>
      <c r="D10" s="12" t="s">
        <v>66</v>
      </c>
      <c r="E10" s="13">
        <v>504.0</v>
      </c>
      <c r="F10" s="13">
        <v>865.0</v>
      </c>
      <c r="G10" s="13">
        <v>2480.0</v>
      </c>
      <c r="H10" s="14">
        <v>14528.0</v>
      </c>
      <c r="I10" s="13">
        <v>3904.0</v>
      </c>
      <c r="J10" s="13">
        <v>507.0</v>
      </c>
      <c r="K10" s="13">
        <v>174.0</v>
      </c>
      <c r="L10" s="13">
        <v>1418.0</v>
      </c>
      <c r="M10" s="13">
        <v>767.0</v>
      </c>
      <c r="N10" s="13">
        <v>2990.0</v>
      </c>
      <c r="O10" s="13">
        <v>235.0</v>
      </c>
      <c r="P10" s="13">
        <v>116.0</v>
      </c>
      <c r="Q10" s="13">
        <v>340.0</v>
      </c>
      <c r="R10" s="13">
        <v>5563.0</v>
      </c>
      <c r="S10" s="13">
        <v>325.0</v>
      </c>
      <c r="T10" s="13">
        <v>4743.0</v>
      </c>
      <c r="U10" s="15">
        <v>13051.0</v>
      </c>
      <c r="V10" s="13">
        <v>192.0</v>
      </c>
      <c r="W10" s="13">
        <v>110.0</v>
      </c>
      <c r="X10" s="13">
        <v>192.0</v>
      </c>
      <c r="Y10" s="13">
        <v>147.0</v>
      </c>
      <c r="Z10" s="13">
        <v>2403.0</v>
      </c>
      <c r="AA10" s="13">
        <v>195.0</v>
      </c>
      <c r="AB10" s="13">
        <v>107.0</v>
      </c>
      <c r="AC10" s="13">
        <v>94.0</v>
      </c>
      <c r="AD10" s="13">
        <v>955.0</v>
      </c>
      <c r="AE10" s="16">
        <f t="shared" si="1"/>
        <v>56905</v>
      </c>
      <c r="AF10" s="13"/>
      <c r="AG10" s="13"/>
      <c r="AH10" s="13"/>
      <c r="AI10" s="17">
        <f t="shared" si="2"/>
        <v>56905</v>
      </c>
      <c r="AJ10" s="18">
        <v>137290.0</v>
      </c>
      <c r="AK10" s="19">
        <f t="shared" si="3"/>
        <v>0.414487581</v>
      </c>
      <c r="AL10" s="20" t="s">
        <v>42</v>
      </c>
      <c r="AM10" s="21">
        <f t="shared" si="4"/>
        <v>-0.1131714045</v>
      </c>
    </row>
    <row r="11">
      <c r="A11" s="10">
        <v>10.0</v>
      </c>
      <c r="B11" s="10" t="s">
        <v>67</v>
      </c>
      <c r="C11" s="11" t="s">
        <v>68</v>
      </c>
      <c r="D11" s="12" t="s">
        <v>69</v>
      </c>
      <c r="E11" s="13">
        <v>999.0</v>
      </c>
      <c r="F11" s="13">
        <v>5767.0</v>
      </c>
      <c r="G11" s="13">
        <v>7177.0</v>
      </c>
      <c r="H11" s="14">
        <v>45320.0</v>
      </c>
      <c r="I11" s="13">
        <v>6906.0</v>
      </c>
      <c r="J11" s="13">
        <v>2656.0</v>
      </c>
      <c r="K11" s="13">
        <v>333.0</v>
      </c>
      <c r="L11" s="13">
        <v>749.0</v>
      </c>
      <c r="M11" s="13">
        <v>2878.0</v>
      </c>
      <c r="N11" s="13">
        <v>9091.0</v>
      </c>
      <c r="O11" s="13">
        <v>343.0</v>
      </c>
      <c r="P11" s="13">
        <v>201.0</v>
      </c>
      <c r="Q11" s="13">
        <v>487.0</v>
      </c>
      <c r="R11" s="13">
        <v>19685.0</v>
      </c>
      <c r="S11" s="13">
        <v>382.0</v>
      </c>
      <c r="T11" s="13">
        <v>8555.0</v>
      </c>
      <c r="U11" s="15">
        <v>31520.0</v>
      </c>
      <c r="V11" s="13">
        <v>327.0</v>
      </c>
      <c r="W11" s="13">
        <v>202.0</v>
      </c>
      <c r="X11" s="13">
        <v>215.0</v>
      </c>
      <c r="Y11" s="13">
        <v>478.0</v>
      </c>
      <c r="Z11" s="13">
        <v>6448.0</v>
      </c>
      <c r="AA11" s="13">
        <v>366.0</v>
      </c>
      <c r="AB11" s="13">
        <v>221.0</v>
      </c>
      <c r="AC11" s="13">
        <v>169.0</v>
      </c>
      <c r="AD11" s="13">
        <v>7452.0</v>
      </c>
      <c r="AE11" s="16">
        <f t="shared" si="1"/>
        <v>158927</v>
      </c>
      <c r="AF11" s="13"/>
      <c r="AG11" s="13"/>
      <c r="AH11" s="13"/>
      <c r="AI11" s="17">
        <f t="shared" si="2"/>
        <v>158927</v>
      </c>
      <c r="AJ11" s="18">
        <v>324383.0</v>
      </c>
      <c r="AK11" s="19">
        <f t="shared" si="3"/>
        <v>0.489936279</v>
      </c>
      <c r="AL11" s="20" t="s">
        <v>42</v>
      </c>
      <c r="AM11" s="21">
        <f t="shared" si="4"/>
        <v>-0.4378172589</v>
      </c>
    </row>
    <row r="12">
      <c r="A12" s="10">
        <v>11.0</v>
      </c>
      <c r="B12" s="10" t="s">
        <v>70</v>
      </c>
      <c r="C12" s="11" t="s">
        <v>71</v>
      </c>
      <c r="D12" s="12" t="s">
        <v>72</v>
      </c>
      <c r="E12" s="13">
        <v>1025.0</v>
      </c>
      <c r="F12" s="13">
        <v>1988.0</v>
      </c>
      <c r="G12" s="13">
        <v>5772.0</v>
      </c>
      <c r="H12" s="14">
        <v>24403.0</v>
      </c>
      <c r="I12" s="13">
        <v>2893.0</v>
      </c>
      <c r="J12" s="13">
        <v>872.0</v>
      </c>
      <c r="K12" s="13">
        <v>164.0</v>
      </c>
      <c r="L12" s="13">
        <v>644.0</v>
      </c>
      <c r="M12" s="13">
        <v>1057.0</v>
      </c>
      <c r="N12" s="13">
        <v>4615.0</v>
      </c>
      <c r="O12" s="13">
        <v>253.0</v>
      </c>
      <c r="P12" s="13">
        <v>149.0</v>
      </c>
      <c r="Q12" s="13">
        <v>474.0</v>
      </c>
      <c r="R12" s="13">
        <v>8960.0</v>
      </c>
      <c r="S12" s="13">
        <v>354.0</v>
      </c>
      <c r="T12" s="13">
        <v>4815.0</v>
      </c>
      <c r="U12" s="15">
        <v>13568.0</v>
      </c>
      <c r="V12" s="13">
        <v>123.0</v>
      </c>
      <c r="W12" s="13">
        <v>154.0</v>
      </c>
      <c r="X12" s="13">
        <v>287.0</v>
      </c>
      <c r="Y12" s="13">
        <v>214.0</v>
      </c>
      <c r="Z12" s="13">
        <v>3619.0</v>
      </c>
      <c r="AA12" s="13">
        <v>224.0</v>
      </c>
      <c r="AB12" s="13">
        <v>141.0</v>
      </c>
      <c r="AC12" s="13">
        <v>136.0</v>
      </c>
      <c r="AD12" s="13">
        <v>1850.0</v>
      </c>
      <c r="AE12" s="16">
        <f t="shared" si="1"/>
        <v>78754</v>
      </c>
      <c r="AF12" s="13"/>
      <c r="AG12" s="13"/>
      <c r="AH12" s="13"/>
      <c r="AI12" s="17">
        <f t="shared" si="2"/>
        <v>78754</v>
      </c>
      <c r="AJ12" s="18">
        <v>209890.0</v>
      </c>
      <c r="AK12" s="19">
        <f t="shared" si="3"/>
        <v>0.3752155891</v>
      </c>
      <c r="AL12" s="20" t="s">
        <v>42</v>
      </c>
      <c r="AM12" s="21">
        <f t="shared" si="4"/>
        <v>-0.7985701651</v>
      </c>
    </row>
    <row r="13">
      <c r="A13" s="10">
        <v>12.0</v>
      </c>
      <c r="B13" s="10" t="s">
        <v>73</v>
      </c>
      <c r="C13" s="11" t="s">
        <v>74</v>
      </c>
      <c r="D13" s="12" t="s">
        <v>75</v>
      </c>
      <c r="E13" s="13">
        <v>943.0</v>
      </c>
      <c r="F13" s="13">
        <v>5761.0</v>
      </c>
      <c r="G13" s="13">
        <v>10009.0</v>
      </c>
      <c r="H13" s="14">
        <v>28032.0</v>
      </c>
      <c r="I13" s="13">
        <v>12073.0</v>
      </c>
      <c r="J13" s="13">
        <v>2355.0</v>
      </c>
      <c r="K13" s="13">
        <v>211.0</v>
      </c>
      <c r="L13" s="13">
        <v>1206.0</v>
      </c>
      <c r="M13" s="13">
        <v>1301.0</v>
      </c>
      <c r="N13" s="13">
        <v>14423.0</v>
      </c>
      <c r="O13" s="13">
        <v>299.0</v>
      </c>
      <c r="P13" s="13">
        <v>187.0</v>
      </c>
      <c r="Q13" s="13">
        <v>410.0</v>
      </c>
      <c r="R13" s="13">
        <v>14371.0</v>
      </c>
      <c r="S13" s="13">
        <v>308.0</v>
      </c>
      <c r="T13" s="13">
        <v>9948.0</v>
      </c>
      <c r="U13" s="15">
        <v>36084.0</v>
      </c>
      <c r="V13" s="13">
        <v>367.0</v>
      </c>
      <c r="W13" s="13">
        <v>202.0</v>
      </c>
      <c r="X13" s="13">
        <v>575.0</v>
      </c>
      <c r="Y13" s="13">
        <v>543.0</v>
      </c>
      <c r="Z13" s="13">
        <v>7374.0</v>
      </c>
      <c r="AA13" s="13">
        <v>310.0</v>
      </c>
      <c r="AB13" s="13">
        <v>199.0</v>
      </c>
      <c r="AC13" s="13">
        <v>182.0</v>
      </c>
      <c r="AD13" s="13">
        <v>4120.0</v>
      </c>
      <c r="AE13" s="16">
        <f t="shared" si="1"/>
        <v>151793</v>
      </c>
      <c r="AF13" s="13"/>
      <c r="AG13" s="13"/>
      <c r="AH13" s="13"/>
      <c r="AI13" s="17">
        <f t="shared" si="2"/>
        <v>151793</v>
      </c>
      <c r="AJ13" s="18">
        <v>264248.0</v>
      </c>
      <c r="AK13" s="19">
        <f t="shared" si="3"/>
        <v>0.5744338652</v>
      </c>
      <c r="AL13" s="20" t="s">
        <v>42</v>
      </c>
      <c r="AM13" s="21">
        <f t="shared" si="4"/>
        <v>0.2872431507</v>
      </c>
    </row>
    <row r="14">
      <c r="A14" s="10">
        <v>13.0</v>
      </c>
      <c r="B14" s="10" t="s">
        <v>76</v>
      </c>
      <c r="C14" s="11" t="s">
        <v>77</v>
      </c>
      <c r="D14" s="12" t="s">
        <v>78</v>
      </c>
      <c r="E14" s="13">
        <v>710.0</v>
      </c>
      <c r="F14" s="13">
        <v>3623.0</v>
      </c>
      <c r="G14" s="13">
        <v>6904.0</v>
      </c>
      <c r="H14" s="14">
        <v>24504.0</v>
      </c>
      <c r="I14" s="13">
        <v>6287.0</v>
      </c>
      <c r="J14" s="13">
        <v>1813.0</v>
      </c>
      <c r="K14" s="13">
        <v>192.0</v>
      </c>
      <c r="L14" s="13">
        <v>840.0</v>
      </c>
      <c r="M14" s="13">
        <v>1645.0</v>
      </c>
      <c r="N14" s="13">
        <v>10634.0</v>
      </c>
      <c r="O14" s="13">
        <v>223.0</v>
      </c>
      <c r="P14" s="13">
        <v>129.0</v>
      </c>
      <c r="Q14" s="13">
        <v>330.0</v>
      </c>
      <c r="R14" s="13">
        <v>10598.0</v>
      </c>
      <c r="S14" s="13">
        <v>261.0</v>
      </c>
      <c r="T14" s="13">
        <v>11250.0</v>
      </c>
      <c r="U14" s="15">
        <v>23064.0</v>
      </c>
      <c r="V14" s="13">
        <v>241.0</v>
      </c>
      <c r="W14" s="13">
        <v>177.0</v>
      </c>
      <c r="X14" s="13">
        <v>192.0</v>
      </c>
      <c r="Y14" s="13">
        <v>299.0</v>
      </c>
      <c r="Z14" s="13">
        <v>5511.0</v>
      </c>
      <c r="AA14" s="13">
        <v>303.0</v>
      </c>
      <c r="AB14" s="13">
        <v>119.0</v>
      </c>
      <c r="AC14" s="13">
        <v>131.0</v>
      </c>
      <c r="AD14" s="13">
        <v>3834.0</v>
      </c>
      <c r="AE14" s="16">
        <f t="shared" si="1"/>
        <v>113814</v>
      </c>
      <c r="AF14" s="13">
        <v>117066.0</v>
      </c>
      <c r="AG14" s="13">
        <v>827.0</v>
      </c>
      <c r="AH14" s="13">
        <v>2545.0</v>
      </c>
      <c r="AI14" s="17">
        <f t="shared" si="2"/>
        <v>117186</v>
      </c>
      <c r="AJ14" s="18">
        <v>211165.0</v>
      </c>
      <c r="AK14" s="19">
        <f t="shared" si="3"/>
        <v>0.5389813653</v>
      </c>
      <c r="AL14" s="20" t="s">
        <v>42</v>
      </c>
      <c r="AM14" s="21">
        <f t="shared" si="4"/>
        <v>-0.06243496358</v>
      </c>
    </row>
    <row r="15">
      <c r="A15" s="10">
        <v>14.0</v>
      </c>
      <c r="B15" s="10" t="s">
        <v>79</v>
      </c>
      <c r="C15" s="11" t="s">
        <v>80</v>
      </c>
      <c r="D15" s="12" t="s">
        <v>81</v>
      </c>
      <c r="E15" s="13">
        <v>901.0</v>
      </c>
      <c r="F15" s="13">
        <v>4849.0</v>
      </c>
      <c r="G15" s="13">
        <v>2937.0</v>
      </c>
      <c r="H15" s="14">
        <v>29952.0</v>
      </c>
      <c r="I15" s="13">
        <v>4075.0</v>
      </c>
      <c r="J15" s="13">
        <v>1256.0</v>
      </c>
      <c r="K15" s="13">
        <v>322.0</v>
      </c>
      <c r="L15" s="13">
        <v>1330.0</v>
      </c>
      <c r="M15" s="13">
        <v>2874.0</v>
      </c>
      <c r="N15" s="13">
        <v>8738.0</v>
      </c>
      <c r="O15" s="13">
        <v>441.0</v>
      </c>
      <c r="P15" s="13">
        <v>206.0</v>
      </c>
      <c r="Q15" s="13">
        <v>1880.0</v>
      </c>
      <c r="R15" s="13">
        <v>16289.0</v>
      </c>
      <c r="S15" s="13">
        <v>427.0</v>
      </c>
      <c r="T15" s="13">
        <v>8375.0</v>
      </c>
      <c r="U15" s="15">
        <v>28942.0</v>
      </c>
      <c r="V15" s="13">
        <v>231.0</v>
      </c>
      <c r="W15" s="13">
        <v>224.0</v>
      </c>
      <c r="X15" s="13">
        <v>163.0</v>
      </c>
      <c r="Y15" s="13">
        <v>281.0</v>
      </c>
      <c r="Z15" s="13">
        <v>6027.0</v>
      </c>
      <c r="AA15" s="13">
        <v>278.0</v>
      </c>
      <c r="AB15" s="13">
        <v>202.0</v>
      </c>
      <c r="AC15" s="13">
        <v>210.0</v>
      </c>
      <c r="AD15" s="13">
        <v>5547.0</v>
      </c>
      <c r="AE15" s="16">
        <f t="shared" si="1"/>
        <v>126957</v>
      </c>
      <c r="AF15" s="13"/>
      <c r="AG15" s="13"/>
      <c r="AH15" s="13"/>
      <c r="AI15" s="17">
        <f t="shared" si="2"/>
        <v>126957</v>
      </c>
      <c r="AJ15" s="18">
        <v>331016.0</v>
      </c>
      <c r="AK15" s="19">
        <f t="shared" si="3"/>
        <v>0.3835373517</v>
      </c>
      <c r="AL15" s="20" t="s">
        <v>42</v>
      </c>
      <c r="AM15" s="21">
        <f t="shared" si="4"/>
        <v>-0.03489738097</v>
      </c>
    </row>
    <row r="16">
      <c r="A16" s="10">
        <v>15.0</v>
      </c>
      <c r="B16" s="10" t="s">
        <v>82</v>
      </c>
      <c r="C16" s="11" t="s">
        <v>83</v>
      </c>
      <c r="D16" s="12" t="s">
        <v>84</v>
      </c>
      <c r="E16" s="13">
        <v>754.0</v>
      </c>
      <c r="F16" s="13">
        <v>1189.0</v>
      </c>
      <c r="G16" s="13">
        <v>1497.0</v>
      </c>
      <c r="H16" s="14">
        <v>19074.0</v>
      </c>
      <c r="I16" s="13">
        <v>50476.0</v>
      </c>
      <c r="J16" s="13">
        <v>652.0</v>
      </c>
      <c r="K16" s="13">
        <v>241.0</v>
      </c>
      <c r="L16" s="13">
        <v>550.0</v>
      </c>
      <c r="M16" s="13">
        <v>2204.0</v>
      </c>
      <c r="N16" s="13">
        <v>3341.0</v>
      </c>
      <c r="O16" s="13">
        <v>282.0</v>
      </c>
      <c r="P16" s="13">
        <v>165.0</v>
      </c>
      <c r="Q16" s="13">
        <v>1171.0</v>
      </c>
      <c r="R16" s="13">
        <v>11543.0</v>
      </c>
      <c r="S16" s="13">
        <v>420.0</v>
      </c>
      <c r="T16" s="13">
        <v>5000.0</v>
      </c>
      <c r="U16" s="15">
        <v>5366.0</v>
      </c>
      <c r="V16" s="13">
        <v>143.0</v>
      </c>
      <c r="W16" s="13">
        <v>254.0</v>
      </c>
      <c r="X16" s="13">
        <v>118.0</v>
      </c>
      <c r="Y16" s="13">
        <v>138.0</v>
      </c>
      <c r="Z16" s="13">
        <v>2752.0</v>
      </c>
      <c r="AA16" s="13">
        <v>234.0</v>
      </c>
      <c r="AB16" s="13">
        <v>143.0</v>
      </c>
      <c r="AC16" s="13">
        <v>304.0</v>
      </c>
      <c r="AD16" s="13">
        <v>1869.0</v>
      </c>
      <c r="AE16" s="16">
        <f t="shared" si="1"/>
        <v>109880</v>
      </c>
      <c r="AF16" s="13">
        <v>109880.0</v>
      </c>
      <c r="AG16" s="13">
        <v>952.0</v>
      </c>
      <c r="AH16" s="13">
        <v>2937.0</v>
      </c>
      <c r="AI16" s="17">
        <f t="shared" si="2"/>
        <v>113769</v>
      </c>
      <c r="AJ16" s="18">
        <v>289544.0</v>
      </c>
      <c r="AK16" s="19">
        <f t="shared" si="3"/>
        <v>0.3794932722</v>
      </c>
      <c r="AL16" s="20" t="s">
        <v>42</v>
      </c>
      <c r="AM16" s="21">
        <f t="shared" si="4"/>
        <v>-2.554603056</v>
      </c>
    </row>
    <row r="17">
      <c r="A17" s="10">
        <v>16.0</v>
      </c>
      <c r="B17" s="10" t="s">
        <v>85</v>
      </c>
      <c r="C17" s="11" t="s">
        <v>86</v>
      </c>
      <c r="D17" s="12" t="s">
        <v>87</v>
      </c>
      <c r="E17" s="13">
        <v>800.0</v>
      </c>
      <c r="F17" s="13">
        <v>1230.0</v>
      </c>
      <c r="G17" s="13">
        <v>2351.0</v>
      </c>
      <c r="H17" s="14">
        <v>15954.0</v>
      </c>
      <c r="I17" s="13">
        <v>3118.0</v>
      </c>
      <c r="J17" s="13">
        <v>1347.0</v>
      </c>
      <c r="K17" s="13">
        <v>251.0</v>
      </c>
      <c r="L17" s="13">
        <v>1752.0</v>
      </c>
      <c r="M17" s="13">
        <v>2364.0</v>
      </c>
      <c r="N17" s="13">
        <v>7909.0</v>
      </c>
      <c r="O17" s="13">
        <v>310.0</v>
      </c>
      <c r="P17" s="13">
        <v>596.0</v>
      </c>
      <c r="Q17" s="13">
        <v>11500.0</v>
      </c>
      <c r="R17" s="13">
        <v>12162.0</v>
      </c>
      <c r="S17" s="13">
        <v>304.0</v>
      </c>
      <c r="T17" s="13">
        <v>5169.0</v>
      </c>
      <c r="U17" s="15">
        <v>19124.0</v>
      </c>
      <c r="V17" s="13">
        <v>164.0</v>
      </c>
      <c r="W17" s="13">
        <v>205.0</v>
      </c>
      <c r="X17" s="13">
        <v>176.0</v>
      </c>
      <c r="Y17" s="13">
        <v>150.0</v>
      </c>
      <c r="Z17" s="13">
        <v>15234.0</v>
      </c>
      <c r="AA17" s="13">
        <v>236.0</v>
      </c>
      <c r="AB17" s="13">
        <v>152.0</v>
      </c>
      <c r="AC17" s="13">
        <v>267.0</v>
      </c>
      <c r="AD17" s="13">
        <v>2579.0</v>
      </c>
      <c r="AE17" s="16">
        <f t="shared" si="1"/>
        <v>105404</v>
      </c>
      <c r="AF17" s="13"/>
      <c r="AG17" s="13"/>
      <c r="AH17" s="13"/>
      <c r="AI17" s="17">
        <f t="shared" si="2"/>
        <v>105404</v>
      </c>
      <c r="AJ17" s="18">
        <v>300240.0</v>
      </c>
      <c r="AK17" s="19">
        <f t="shared" si="3"/>
        <v>0.351065814</v>
      </c>
      <c r="AL17" s="20" t="s">
        <v>42</v>
      </c>
      <c r="AM17" s="21">
        <f t="shared" si="4"/>
        <v>0.1986962517</v>
      </c>
    </row>
    <row r="18">
      <c r="A18" s="10">
        <v>17.0</v>
      </c>
      <c r="B18" s="10" t="s">
        <v>88</v>
      </c>
      <c r="C18" s="11" t="s">
        <v>89</v>
      </c>
      <c r="D18" s="12" t="s">
        <v>90</v>
      </c>
      <c r="E18" s="13">
        <v>702.0</v>
      </c>
      <c r="F18" s="13">
        <v>1249.0</v>
      </c>
      <c r="G18" s="13">
        <v>1570.0</v>
      </c>
      <c r="H18" s="14">
        <v>11073.0</v>
      </c>
      <c r="I18" s="13">
        <v>1096.0</v>
      </c>
      <c r="J18" s="13">
        <v>391.0</v>
      </c>
      <c r="K18" s="13">
        <v>224.0</v>
      </c>
      <c r="L18" s="13">
        <v>1011.0</v>
      </c>
      <c r="M18" s="13">
        <v>2043.0</v>
      </c>
      <c r="N18" s="13">
        <v>3239.0</v>
      </c>
      <c r="O18" s="13">
        <v>164.0</v>
      </c>
      <c r="P18" s="13">
        <v>110.0</v>
      </c>
      <c r="Q18" s="13">
        <v>582.0</v>
      </c>
      <c r="R18" s="13">
        <v>11421.0</v>
      </c>
      <c r="S18" s="13">
        <v>215.0</v>
      </c>
      <c r="T18" s="13">
        <v>5270.0</v>
      </c>
      <c r="U18" s="15">
        <v>7181.0</v>
      </c>
      <c r="V18" s="13">
        <v>140.0</v>
      </c>
      <c r="W18" s="13">
        <v>120.0</v>
      </c>
      <c r="X18" s="13">
        <v>69.0</v>
      </c>
      <c r="Y18" s="13">
        <v>183.0</v>
      </c>
      <c r="Z18" s="13">
        <v>57238.0</v>
      </c>
      <c r="AA18" s="13">
        <v>206.0</v>
      </c>
      <c r="AB18" s="13">
        <v>101.0</v>
      </c>
      <c r="AC18" s="13">
        <v>797.0</v>
      </c>
      <c r="AD18" s="13">
        <v>1594.0</v>
      </c>
      <c r="AE18" s="16">
        <f t="shared" si="1"/>
        <v>107989</v>
      </c>
      <c r="AF18" s="13"/>
      <c r="AG18" s="13"/>
      <c r="AH18" s="13"/>
      <c r="AI18" s="17">
        <f t="shared" si="2"/>
        <v>107989</v>
      </c>
      <c r="AJ18" s="18">
        <v>222154.0</v>
      </c>
      <c r="AK18" s="19">
        <f t="shared" si="3"/>
        <v>0.4860997326</v>
      </c>
      <c r="AL18" s="20" t="s">
        <v>42</v>
      </c>
      <c r="AM18" s="21">
        <f t="shared" si="4"/>
        <v>-0.5419857959</v>
      </c>
    </row>
    <row r="19">
      <c r="A19" s="10">
        <v>18.0</v>
      </c>
      <c r="B19" s="10" t="s">
        <v>91</v>
      </c>
      <c r="C19" s="11" t="s">
        <v>92</v>
      </c>
      <c r="D19" s="23" t="s">
        <v>93</v>
      </c>
      <c r="E19" s="13">
        <v>131.0</v>
      </c>
      <c r="F19" s="13">
        <v>589.0</v>
      </c>
      <c r="G19" s="13">
        <v>904.0</v>
      </c>
      <c r="H19" s="14">
        <v>5138.0</v>
      </c>
      <c r="I19" s="13">
        <v>756.0</v>
      </c>
      <c r="J19" s="13">
        <v>762.0</v>
      </c>
      <c r="K19" s="13">
        <v>127.0</v>
      </c>
      <c r="L19" s="13">
        <v>226.0</v>
      </c>
      <c r="M19" s="13">
        <v>2125.0</v>
      </c>
      <c r="N19" s="13">
        <v>1431.0</v>
      </c>
      <c r="O19" s="13">
        <v>74.0</v>
      </c>
      <c r="P19" s="13">
        <v>37.0</v>
      </c>
      <c r="Q19" s="13">
        <v>147.0</v>
      </c>
      <c r="R19" s="13">
        <v>5072.0</v>
      </c>
      <c r="S19" s="13">
        <v>73.0</v>
      </c>
      <c r="T19" s="13">
        <v>2474.0</v>
      </c>
      <c r="U19" s="15">
        <v>7972.0</v>
      </c>
      <c r="V19" s="13">
        <v>96.0</v>
      </c>
      <c r="W19" s="13">
        <v>69.0</v>
      </c>
      <c r="X19" s="13">
        <v>59.0</v>
      </c>
      <c r="Y19" s="13">
        <v>56.0</v>
      </c>
      <c r="Z19" s="13">
        <v>4611.0</v>
      </c>
      <c r="AA19" s="13">
        <v>82.0</v>
      </c>
      <c r="AB19" s="13">
        <v>43.0</v>
      </c>
      <c r="AC19" s="13">
        <v>49.0</v>
      </c>
      <c r="AD19" s="13">
        <v>1403.0</v>
      </c>
      <c r="AE19" s="16">
        <f t="shared" si="1"/>
        <v>34506</v>
      </c>
      <c r="AF19" s="13">
        <v>35404.0</v>
      </c>
      <c r="AG19" s="13">
        <v>293.0</v>
      </c>
      <c r="AH19" s="13">
        <v>600.0</v>
      </c>
      <c r="AI19" s="17">
        <f t="shared" si="2"/>
        <v>35399</v>
      </c>
      <c r="AJ19" s="18">
        <v>75579.0</v>
      </c>
      <c r="AK19" s="19">
        <f t="shared" si="3"/>
        <v>0.4565553924</v>
      </c>
      <c r="AL19" s="20" t="s">
        <v>42</v>
      </c>
      <c r="AM19" s="21">
        <f t="shared" si="4"/>
        <v>0.5515764889</v>
      </c>
    </row>
    <row r="20">
      <c r="A20" s="10">
        <v>19.0</v>
      </c>
      <c r="B20" s="10" t="s">
        <v>94</v>
      </c>
      <c r="C20" s="11" t="s">
        <v>95</v>
      </c>
      <c r="D20" s="12" t="s">
        <v>96</v>
      </c>
      <c r="E20" s="13">
        <v>241.0</v>
      </c>
      <c r="F20" s="13">
        <v>644.0</v>
      </c>
      <c r="G20" s="13">
        <v>1392.0</v>
      </c>
      <c r="H20" s="14">
        <v>2979.0</v>
      </c>
      <c r="I20" s="13">
        <v>605.0</v>
      </c>
      <c r="J20" s="13">
        <v>354.0</v>
      </c>
      <c r="K20" s="13">
        <v>208.0</v>
      </c>
      <c r="L20" s="13">
        <v>513.0</v>
      </c>
      <c r="M20" s="13">
        <v>18326.0</v>
      </c>
      <c r="N20" s="13">
        <v>1933.0</v>
      </c>
      <c r="O20" s="13">
        <v>110.0</v>
      </c>
      <c r="P20" s="13">
        <v>98.0</v>
      </c>
      <c r="Q20" s="13">
        <v>146.0</v>
      </c>
      <c r="R20" s="13">
        <v>9756.0</v>
      </c>
      <c r="S20" s="13">
        <v>85.0</v>
      </c>
      <c r="T20" s="13">
        <v>2097.0</v>
      </c>
      <c r="U20" s="15">
        <v>6558.0</v>
      </c>
      <c r="V20" s="13">
        <v>506.0</v>
      </c>
      <c r="W20" s="13">
        <v>89.0</v>
      </c>
      <c r="X20" s="13">
        <v>99.0</v>
      </c>
      <c r="Y20" s="13">
        <v>49.0</v>
      </c>
      <c r="Z20" s="13">
        <v>6638.0</v>
      </c>
      <c r="AA20" s="13">
        <v>77.0</v>
      </c>
      <c r="AB20" s="13">
        <v>51.0</v>
      </c>
      <c r="AC20" s="13">
        <v>110.0</v>
      </c>
      <c r="AD20" s="13">
        <v>5229.0</v>
      </c>
      <c r="AE20" s="16">
        <f t="shared" si="1"/>
        <v>58893</v>
      </c>
      <c r="AF20" s="13">
        <v>60341.0</v>
      </c>
      <c r="AG20" s="13">
        <v>446.0</v>
      </c>
      <c r="AH20" s="13">
        <v>1002.0</v>
      </c>
      <c r="AI20" s="17">
        <f t="shared" si="2"/>
        <v>60341</v>
      </c>
      <c r="AJ20" s="18">
        <v>104271.0</v>
      </c>
      <c r="AK20" s="19">
        <f t="shared" si="3"/>
        <v>0.5648070892</v>
      </c>
      <c r="AL20" s="20" t="s">
        <v>42</v>
      </c>
      <c r="AM20" s="21">
        <f t="shared" si="4"/>
        <v>1.201409869</v>
      </c>
    </row>
    <row r="21">
      <c r="A21" s="10">
        <v>20.0</v>
      </c>
      <c r="B21" s="10" t="s">
        <v>97</v>
      </c>
      <c r="C21" s="11" t="s">
        <v>98</v>
      </c>
      <c r="D21" s="12" t="s">
        <v>99</v>
      </c>
      <c r="E21" s="13">
        <v>1054.0</v>
      </c>
      <c r="F21" s="13">
        <v>4416.0</v>
      </c>
      <c r="G21" s="13">
        <v>9188.0</v>
      </c>
      <c r="H21" s="14">
        <v>29463.0</v>
      </c>
      <c r="I21" s="13">
        <v>7857.0</v>
      </c>
      <c r="J21" s="13">
        <v>3634.0</v>
      </c>
      <c r="K21" s="13">
        <v>582.0</v>
      </c>
      <c r="L21" s="13">
        <v>1129.0</v>
      </c>
      <c r="M21" s="13">
        <v>2913.0</v>
      </c>
      <c r="N21" s="13">
        <v>53652.0</v>
      </c>
      <c r="O21" s="13">
        <v>314.0</v>
      </c>
      <c r="P21" s="13">
        <v>168.0</v>
      </c>
      <c r="Q21" s="13">
        <v>742.0</v>
      </c>
      <c r="R21" s="13">
        <v>21097.0</v>
      </c>
      <c r="S21" s="13">
        <v>250.0</v>
      </c>
      <c r="T21" s="13">
        <v>12547.0</v>
      </c>
      <c r="U21" s="15">
        <v>43496.0</v>
      </c>
      <c r="V21" s="13">
        <v>298.0</v>
      </c>
      <c r="W21" s="13">
        <v>202.0</v>
      </c>
      <c r="X21" s="13">
        <v>198.0</v>
      </c>
      <c r="Y21" s="13">
        <v>589.0</v>
      </c>
      <c r="Z21" s="13">
        <v>8608.0</v>
      </c>
      <c r="AA21" s="13">
        <v>449.0</v>
      </c>
      <c r="AB21" s="13">
        <v>163.0</v>
      </c>
      <c r="AC21" s="13">
        <v>183.0</v>
      </c>
      <c r="AD21" s="13">
        <v>6833.0</v>
      </c>
      <c r="AE21" s="16">
        <f t="shared" si="1"/>
        <v>210025</v>
      </c>
      <c r="AF21" s="13"/>
      <c r="AG21" s="13"/>
      <c r="AH21" s="13"/>
      <c r="AI21" s="17">
        <f t="shared" si="2"/>
        <v>210025</v>
      </c>
      <c r="AJ21" s="18">
        <v>369842.0</v>
      </c>
      <c r="AK21" s="19">
        <f t="shared" si="3"/>
        <v>0.5678776342</v>
      </c>
      <c r="AL21" s="20" t="s">
        <v>42</v>
      </c>
      <c r="AM21" s="21">
        <f t="shared" si="4"/>
        <v>0.4762922988</v>
      </c>
    </row>
    <row r="22">
      <c r="A22" s="10">
        <v>21.0</v>
      </c>
      <c r="B22" s="10" t="s">
        <v>100</v>
      </c>
      <c r="C22" s="11" t="s">
        <v>101</v>
      </c>
      <c r="D22" s="12" t="s">
        <v>102</v>
      </c>
      <c r="E22" s="13">
        <v>776.0</v>
      </c>
      <c r="F22" s="13">
        <v>1747.0</v>
      </c>
      <c r="G22" s="13">
        <v>4777.0</v>
      </c>
      <c r="H22" s="14">
        <v>20346.0</v>
      </c>
      <c r="I22" s="13">
        <v>2546.0</v>
      </c>
      <c r="J22" s="13">
        <v>6250.0</v>
      </c>
      <c r="K22" s="13">
        <v>275.0</v>
      </c>
      <c r="L22" s="13">
        <v>684.0</v>
      </c>
      <c r="M22" s="13">
        <v>1197.0</v>
      </c>
      <c r="N22" s="13">
        <v>24250.0</v>
      </c>
      <c r="O22" s="13">
        <v>307.0</v>
      </c>
      <c r="P22" s="13">
        <v>170.0</v>
      </c>
      <c r="Q22" s="13">
        <v>637.0</v>
      </c>
      <c r="R22" s="13">
        <v>11784.0</v>
      </c>
      <c r="S22" s="13">
        <v>250.0</v>
      </c>
      <c r="T22" s="13">
        <v>4250.0</v>
      </c>
      <c r="U22" s="15">
        <v>29339.0</v>
      </c>
      <c r="V22" s="13">
        <v>195.0</v>
      </c>
      <c r="W22" s="13">
        <v>191.0</v>
      </c>
      <c r="X22" s="13">
        <v>196.0</v>
      </c>
      <c r="Y22" s="13">
        <v>184.0</v>
      </c>
      <c r="Z22" s="13">
        <v>5053.0</v>
      </c>
      <c r="AA22" s="13">
        <v>264.0</v>
      </c>
      <c r="AB22" s="13">
        <v>144.0</v>
      </c>
      <c r="AC22" s="13">
        <v>153.0</v>
      </c>
      <c r="AD22" s="13">
        <v>4815.0</v>
      </c>
      <c r="AE22" s="16">
        <f t="shared" si="1"/>
        <v>120780</v>
      </c>
      <c r="AF22" s="13">
        <v>124816.0</v>
      </c>
      <c r="AG22" s="13"/>
      <c r="AH22" s="13"/>
      <c r="AI22" s="17">
        <f t="shared" si="2"/>
        <v>120780</v>
      </c>
      <c r="AJ22" s="18">
        <v>247464.0</v>
      </c>
      <c r="AK22" s="19">
        <f t="shared" si="3"/>
        <v>0.4880709921</v>
      </c>
      <c r="AL22" s="20" t="s">
        <v>42</v>
      </c>
      <c r="AM22" s="21">
        <f t="shared" si="4"/>
        <v>0.4420033422</v>
      </c>
    </row>
    <row r="23">
      <c r="A23" s="10">
        <v>22.0</v>
      </c>
      <c r="B23" s="10" t="s">
        <v>103</v>
      </c>
      <c r="C23" s="11" t="s">
        <v>104</v>
      </c>
      <c r="D23" s="12" t="s">
        <v>105</v>
      </c>
      <c r="E23" s="13">
        <v>704.0</v>
      </c>
      <c r="F23" s="13">
        <v>3040.0</v>
      </c>
      <c r="G23" s="13">
        <v>11169.0</v>
      </c>
      <c r="H23" s="14">
        <v>18340.0</v>
      </c>
      <c r="I23" s="13">
        <v>6297.0</v>
      </c>
      <c r="J23" s="13">
        <v>9153.0</v>
      </c>
      <c r="K23" s="13">
        <v>333.0</v>
      </c>
      <c r="L23" s="13">
        <v>692.0</v>
      </c>
      <c r="M23" s="13">
        <v>1224.0</v>
      </c>
      <c r="N23" s="13">
        <v>51137.0</v>
      </c>
      <c r="O23" s="13">
        <v>281.0</v>
      </c>
      <c r="P23" s="13">
        <v>160.0</v>
      </c>
      <c r="Q23" s="13">
        <v>400.0</v>
      </c>
      <c r="R23" s="13">
        <v>17384.0</v>
      </c>
      <c r="S23" s="13">
        <v>225.0</v>
      </c>
      <c r="T23" s="13">
        <v>7389.0</v>
      </c>
      <c r="U23" s="15">
        <v>48592.0</v>
      </c>
      <c r="V23" s="13">
        <v>279.0</v>
      </c>
      <c r="W23" s="13">
        <v>172.0</v>
      </c>
      <c r="X23" s="13">
        <v>210.0</v>
      </c>
      <c r="Y23" s="13">
        <v>410.0</v>
      </c>
      <c r="Z23" s="13">
        <v>6371.0</v>
      </c>
      <c r="AA23" s="13">
        <v>710.0</v>
      </c>
      <c r="AB23" s="13">
        <v>120.0</v>
      </c>
      <c r="AC23" s="13">
        <v>121.0</v>
      </c>
      <c r="AD23" s="13">
        <v>3614.0</v>
      </c>
      <c r="AE23" s="16">
        <f t="shared" si="1"/>
        <v>188527</v>
      </c>
      <c r="AF23" s="13">
        <v>192223.0</v>
      </c>
      <c r="AG23" s="13">
        <v>857.0</v>
      </c>
      <c r="AH23" s="13">
        <v>2839.0</v>
      </c>
      <c r="AI23" s="17">
        <f t="shared" si="2"/>
        <v>192223</v>
      </c>
      <c r="AJ23" s="18">
        <v>324703.0</v>
      </c>
      <c r="AK23" s="19">
        <f t="shared" si="3"/>
        <v>0.5806136685</v>
      </c>
      <c r="AL23" s="20" t="s">
        <v>42</v>
      </c>
      <c r="AM23" s="21">
        <f t="shared" si="4"/>
        <v>1.649509269</v>
      </c>
    </row>
    <row r="24">
      <c r="A24" s="10">
        <v>23.0</v>
      </c>
      <c r="B24" s="10" t="s">
        <v>106</v>
      </c>
      <c r="C24" s="11" t="s">
        <v>107</v>
      </c>
      <c r="D24" s="12" t="s">
        <v>108</v>
      </c>
      <c r="E24" s="13">
        <v>969.0</v>
      </c>
      <c r="F24" s="13">
        <v>6806.0</v>
      </c>
      <c r="G24" s="13">
        <v>4401.0</v>
      </c>
      <c r="H24" s="14">
        <v>19489.0</v>
      </c>
      <c r="I24" s="13">
        <v>11667.0</v>
      </c>
      <c r="J24" s="13">
        <v>1805.0</v>
      </c>
      <c r="K24" s="13">
        <v>270.0</v>
      </c>
      <c r="L24" s="13">
        <v>1303.0</v>
      </c>
      <c r="M24" s="13">
        <v>3419.0</v>
      </c>
      <c r="N24" s="13">
        <v>8502.0</v>
      </c>
      <c r="O24" s="13">
        <v>313.0</v>
      </c>
      <c r="P24" s="13">
        <v>142.0</v>
      </c>
      <c r="Q24" s="13">
        <v>695.0</v>
      </c>
      <c r="R24" s="13">
        <v>23382.0</v>
      </c>
      <c r="S24" s="13">
        <v>195.0</v>
      </c>
      <c r="T24" s="13">
        <v>8768.0</v>
      </c>
      <c r="U24" s="15">
        <v>36316.0</v>
      </c>
      <c r="V24" s="13">
        <v>1314.0</v>
      </c>
      <c r="W24" s="13">
        <v>146.0</v>
      </c>
      <c r="X24" s="13">
        <v>146.0</v>
      </c>
      <c r="Y24" s="13">
        <v>568.0</v>
      </c>
      <c r="Z24" s="13">
        <v>10944.0</v>
      </c>
      <c r="AA24" s="13">
        <v>190.0</v>
      </c>
      <c r="AB24" s="13">
        <v>152.0</v>
      </c>
      <c r="AC24" s="13">
        <v>196.0</v>
      </c>
      <c r="AD24" s="13">
        <v>8084.0</v>
      </c>
      <c r="AE24" s="16">
        <f t="shared" si="1"/>
        <v>150182</v>
      </c>
      <c r="AF24" s="13"/>
      <c r="AG24" s="13"/>
      <c r="AH24" s="13"/>
      <c r="AI24" s="17">
        <f t="shared" si="2"/>
        <v>150182</v>
      </c>
      <c r="AJ24" s="18">
        <v>282856.0</v>
      </c>
      <c r="AK24" s="19">
        <f t="shared" si="3"/>
        <v>0.5309486099</v>
      </c>
      <c r="AL24" s="20" t="s">
        <v>42</v>
      </c>
      <c r="AM24" s="21">
        <f t="shared" si="4"/>
        <v>0.8634101288</v>
      </c>
    </row>
    <row r="25">
      <c r="A25" s="10">
        <v>24.0</v>
      </c>
      <c r="B25" s="10" t="s">
        <v>109</v>
      </c>
      <c r="C25" s="11" t="s">
        <v>110</v>
      </c>
      <c r="D25" s="12" t="s">
        <v>111</v>
      </c>
      <c r="E25" s="13">
        <v>882.0</v>
      </c>
      <c r="F25" s="13">
        <v>11500.0</v>
      </c>
      <c r="G25" s="13">
        <v>6434.0</v>
      </c>
      <c r="H25" s="14">
        <v>21858.0</v>
      </c>
      <c r="I25" s="13">
        <v>18334.0</v>
      </c>
      <c r="J25" s="13">
        <v>2707.0</v>
      </c>
      <c r="K25" s="13">
        <v>326.0</v>
      </c>
      <c r="L25" s="13">
        <v>956.0</v>
      </c>
      <c r="M25" s="13">
        <v>4720.0</v>
      </c>
      <c r="N25" s="13">
        <v>15812.0</v>
      </c>
      <c r="O25" s="13">
        <v>460.0</v>
      </c>
      <c r="P25" s="13">
        <v>169.0</v>
      </c>
      <c r="Q25" s="13">
        <v>897.0</v>
      </c>
      <c r="R25" s="13">
        <v>25509.0</v>
      </c>
      <c r="S25" s="13">
        <v>220.0</v>
      </c>
      <c r="T25" s="13">
        <v>14456.0</v>
      </c>
      <c r="U25" s="15">
        <v>39602.0</v>
      </c>
      <c r="V25" s="13">
        <v>2381.0</v>
      </c>
      <c r="W25" s="13">
        <v>186.0</v>
      </c>
      <c r="X25" s="13">
        <v>163.0</v>
      </c>
      <c r="Y25" s="13">
        <v>1106.0</v>
      </c>
      <c r="Z25" s="13">
        <v>14321.0</v>
      </c>
      <c r="AA25" s="13">
        <v>214.0</v>
      </c>
      <c r="AB25" s="13">
        <v>148.0</v>
      </c>
      <c r="AC25" s="13">
        <v>209.0</v>
      </c>
      <c r="AD25" s="13">
        <v>11268.0</v>
      </c>
      <c r="AE25" s="16">
        <f t="shared" si="1"/>
        <v>194838</v>
      </c>
      <c r="AF25" s="13">
        <v>197840.0</v>
      </c>
      <c r="AG25" s="13">
        <v>718.0</v>
      </c>
      <c r="AH25" s="13">
        <v>2282.0</v>
      </c>
      <c r="AI25" s="17">
        <f t="shared" si="2"/>
        <v>197838</v>
      </c>
      <c r="AJ25" s="18">
        <v>328777.0</v>
      </c>
      <c r="AK25" s="19">
        <f t="shared" si="3"/>
        <v>0.5926144469</v>
      </c>
      <c r="AL25" s="20" t="s">
        <v>42</v>
      </c>
      <c r="AM25" s="21">
        <f t="shared" si="4"/>
        <v>0.8117851588</v>
      </c>
    </row>
    <row r="26">
      <c r="A26" s="10">
        <v>25.0</v>
      </c>
      <c r="B26" s="10" t="s">
        <v>112</v>
      </c>
      <c r="C26" s="11" t="s">
        <v>113</v>
      </c>
      <c r="D26" s="12" t="s">
        <v>114</v>
      </c>
      <c r="E26" s="13">
        <v>692.0</v>
      </c>
      <c r="F26" s="13">
        <v>3675.0</v>
      </c>
      <c r="G26" s="13">
        <v>2183.0</v>
      </c>
      <c r="H26" s="14">
        <v>6113.0</v>
      </c>
      <c r="I26" s="13">
        <v>2312.0</v>
      </c>
      <c r="J26" s="13">
        <v>1298.0</v>
      </c>
      <c r="K26" s="13">
        <v>522.0</v>
      </c>
      <c r="L26" s="13">
        <v>449.0</v>
      </c>
      <c r="M26" s="13">
        <v>12471.0</v>
      </c>
      <c r="N26" s="13">
        <v>4121.0</v>
      </c>
      <c r="O26" s="13">
        <v>224.0</v>
      </c>
      <c r="P26" s="13">
        <v>164.0</v>
      </c>
      <c r="Q26" s="13">
        <v>598.0</v>
      </c>
      <c r="R26" s="13">
        <v>32512.0</v>
      </c>
      <c r="S26" s="13">
        <v>226.0</v>
      </c>
      <c r="T26" s="13">
        <v>11781.0</v>
      </c>
      <c r="U26" s="15">
        <v>19907.0</v>
      </c>
      <c r="V26" s="13">
        <v>399.0</v>
      </c>
      <c r="W26" s="13">
        <v>183.0</v>
      </c>
      <c r="X26" s="13">
        <v>153.0</v>
      </c>
      <c r="Y26" s="13">
        <v>180.0</v>
      </c>
      <c r="Z26" s="13">
        <v>10773.0</v>
      </c>
      <c r="AA26" s="13">
        <v>157.0</v>
      </c>
      <c r="AB26" s="13">
        <v>162.0</v>
      </c>
      <c r="AC26" s="13">
        <v>615.0</v>
      </c>
      <c r="AD26" s="13">
        <v>14283.0</v>
      </c>
      <c r="AE26" s="16">
        <f t="shared" si="1"/>
        <v>126153</v>
      </c>
      <c r="AF26" s="13"/>
      <c r="AG26" s="13"/>
      <c r="AH26" s="13"/>
      <c r="AI26" s="17">
        <f t="shared" si="2"/>
        <v>126153</v>
      </c>
      <c r="AJ26" s="18">
        <v>290480.0</v>
      </c>
      <c r="AK26" s="19">
        <f t="shared" si="3"/>
        <v>0.4342915175</v>
      </c>
      <c r="AL26" s="20" t="s">
        <v>42</v>
      </c>
      <c r="AM26" s="21">
        <f t="shared" si="4"/>
        <v>2.256502536</v>
      </c>
    </row>
    <row r="27">
      <c r="A27" s="10">
        <v>26.0</v>
      </c>
      <c r="B27" s="10" t="s">
        <v>115</v>
      </c>
      <c r="C27" s="11" t="s">
        <v>116</v>
      </c>
      <c r="D27" s="12" t="s">
        <v>117</v>
      </c>
      <c r="E27" s="13">
        <v>510.0</v>
      </c>
      <c r="F27" s="13">
        <v>2334.0</v>
      </c>
      <c r="G27" s="13">
        <v>1872.0</v>
      </c>
      <c r="H27" s="14">
        <v>8372.0</v>
      </c>
      <c r="I27" s="13">
        <v>3817.0</v>
      </c>
      <c r="J27" s="13">
        <v>710.0</v>
      </c>
      <c r="K27" s="13">
        <v>414.0</v>
      </c>
      <c r="L27" s="13">
        <v>566.0</v>
      </c>
      <c r="M27" s="13">
        <v>10463.0</v>
      </c>
      <c r="N27" s="13">
        <v>4938.0</v>
      </c>
      <c r="O27" s="13">
        <v>229.0</v>
      </c>
      <c r="P27" s="13">
        <v>165.0</v>
      </c>
      <c r="Q27" s="13">
        <v>501.0</v>
      </c>
      <c r="R27" s="13">
        <v>24099.0</v>
      </c>
      <c r="S27" s="13">
        <v>274.0</v>
      </c>
      <c r="T27" s="13">
        <v>5790.0</v>
      </c>
      <c r="U27" s="15">
        <v>20541.0</v>
      </c>
      <c r="V27" s="13">
        <v>422.0</v>
      </c>
      <c r="W27" s="13">
        <v>176.0</v>
      </c>
      <c r="X27" s="13">
        <v>156.0</v>
      </c>
      <c r="Y27" s="13">
        <v>168.0</v>
      </c>
      <c r="Z27" s="13">
        <v>13907.0</v>
      </c>
      <c r="AA27" s="13">
        <v>180.0</v>
      </c>
      <c r="AB27" s="13">
        <v>135.0</v>
      </c>
      <c r="AC27" s="13">
        <v>190.0</v>
      </c>
      <c r="AD27" s="13">
        <v>8349.0</v>
      </c>
      <c r="AE27" s="16">
        <f t="shared" si="1"/>
        <v>109278</v>
      </c>
      <c r="AF27" s="13"/>
      <c r="AG27" s="13"/>
      <c r="AH27" s="13"/>
      <c r="AI27" s="17">
        <f t="shared" si="2"/>
        <v>109278</v>
      </c>
      <c r="AJ27" s="18">
        <v>230674.0</v>
      </c>
      <c r="AK27" s="19">
        <f t="shared" si="3"/>
        <v>0.473733494</v>
      </c>
      <c r="AL27" s="20" t="s">
        <v>42</v>
      </c>
      <c r="AM27" s="21">
        <f t="shared" si="4"/>
        <v>1.453535595</v>
      </c>
    </row>
    <row r="28">
      <c r="A28" s="10">
        <v>27.0</v>
      </c>
      <c r="B28" s="10" t="s">
        <v>118</v>
      </c>
      <c r="C28" s="11" t="s">
        <v>119</v>
      </c>
      <c r="D28" s="23" t="s">
        <v>120</v>
      </c>
      <c r="E28" s="13">
        <v>119.0</v>
      </c>
      <c r="F28" s="13">
        <v>393.0</v>
      </c>
      <c r="G28" s="13">
        <v>327.0</v>
      </c>
      <c r="H28" s="14">
        <v>757.0</v>
      </c>
      <c r="I28" s="13">
        <v>313.0</v>
      </c>
      <c r="J28" s="13">
        <v>510.0</v>
      </c>
      <c r="K28" s="13">
        <v>212.0</v>
      </c>
      <c r="L28" s="13">
        <v>98.0</v>
      </c>
      <c r="M28" s="13">
        <v>5262.0</v>
      </c>
      <c r="N28" s="13">
        <v>839.0</v>
      </c>
      <c r="O28" s="13">
        <v>92.0</v>
      </c>
      <c r="P28" s="13">
        <v>70.0</v>
      </c>
      <c r="Q28" s="13">
        <v>185.0</v>
      </c>
      <c r="R28" s="13">
        <v>8689.0</v>
      </c>
      <c r="S28" s="13">
        <v>69.0</v>
      </c>
      <c r="T28" s="13">
        <v>2534.0</v>
      </c>
      <c r="U28" s="15">
        <v>4337.0</v>
      </c>
      <c r="V28" s="13">
        <v>161.0</v>
      </c>
      <c r="W28" s="13">
        <v>58.0</v>
      </c>
      <c r="X28" s="13">
        <v>42.0</v>
      </c>
      <c r="Y28" s="13">
        <v>36.0</v>
      </c>
      <c r="Z28" s="13">
        <v>1471.0</v>
      </c>
      <c r="AA28" s="13">
        <v>33.0</v>
      </c>
      <c r="AB28" s="13">
        <v>51.0</v>
      </c>
      <c r="AC28" s="13">
        <v>63.0</v>
      </c>
      <c r="AD28" s="13">
        <v>8797.0</v>
      </c>
      <c r="AE28" s="16">
        <f t="shared" si="1"/>
        <v>35518</v>
      </c>
      <c r="AF28" s="13"/>
      <c r="AG28" s="13"/>
      <c r="AH28" s="13"/>
      <c r="AI28" s="17">
        <f t="shared" si="2"/>
        <v>35518</v>
      </c>
      <c r="AJ28" s="18">
        <v>88264.0</v>
      </c>
      <c r="AK28" s="19">
        <f t="shared" si="3"/>
        <v>0.4024064171</v>
      </c>
      <c r="AL28" s="20" t="s">
        <v>42</v>
      </c>
      <c r="AM28" s="21">
        <f t="shared" si="4"/>
        <v>4.729194188</v>
      </c>
    </row>
    <row r="29">
      <c r="A29" s="10">
        <v>28.0</v>
      </c>
      <c r="B29" s="10" t="s">
        <v>121</v>
      </c>
      <c r="C29" s="11" t="s">
        <v>122</v>
      </c>
      <c r="D29" s="23" t="s">
        <v>123</v>
      </c>
      <c r="E29" s="13">
        <v>271.0</v>
      </c>
      <c r="F29" s="13">
        <v>3056.0</v>
      </c>
      <c r="G29" s="13">
        <v>1162.0</v>
      </c>
      <c r="H29" s="14">
        <v>1472.0</v>
      </c>
      <c r="I29" s="13">
        <v>1762.0</v>
      </c>
      <c r="J29" s="13">
        <v>1191.0</v>
      </c>
      <c r="K29" s="13">
        <v>80.0</v>
      </c>
      <c r="L29" s="13">
        <v>275.0</v>
      </c>
      <c r="M29" s="13">
        <v>2174.0</v>
      </c>
      <c r="N29" s="13">
        <v>4696.0</v>
      </c>
      <c r="O29" s="13">
        <v>88.0</v>
      </c>
      <c r="P29" s="13">
        <v>16.0</v>
      </c>
      <c r="Q29" s="13">
        <v>43.0</v>
      </c>
      <c r="R29" s="13">
        <v>4403.0</v>
      </c>
      <c r="S29" s="13">
        <v>42.0</v>
      </c>
      <c r="T29" s="13">
        <v>2376.0</v>
      </c>
      <c r="U29" s="15">
        <v>1585.0</v>
      </c>
      <c r="V29" s="13">
        <v>257.0</v>
      </c>
      <c r="W29" s="13">
        <v>15.0</v>
      </c>
      <c r="X29" s="13">
        <v>49.0</v>
      </c>
      <c r="Y29" s="13">
        <v>298.0</v>
      </c>
      <c r="Z29" s="13">
        <v>1283.0</v>
      </c>
      <c r="AA29" s="13">
        <v>42.0</v>
      </c>
      <c r="AB29" s="13">
        <v>15.0</v>
      </c>
      <c r="AC29" s="13">
        <v>45.0</v>
      </c>
      <c r="AD29" s="13">
        <v>1754.0</v>
      </c>
      <c r="AE29" s="16">
        <f t="shared" si="1"/>
        <v>28450</v>
      </c>
      <c r="AF29" s="13"/>
      <c r="AG29" s="13"/>
      <c r="AH29" s="13"/>
      <c r="AI29" s="17">
        <f t="shared" si="2"/>
        <v>28450</v>
      </c>
      <c r="AJ29" s="18">
        <v>88836.0</v>
      </c>
      <c r="AK29" s="19">
        <f t="shared" si="3"/>
        <v>0.3202530506</v>
      </c>
      <c r="AL29" s="20" t="s">
        <v>42</v>
      </c>
      <c r="AM29" s="21">
        <f t="shared" si="4"/>
        <v>0.07676630435</v>
      </c>
    </row>
    <row r="30">
      <c r="A30" s="10">
        <v>29.0</v>
      </c>
      <c r="B30" s="10" t="s">
        <v>124</v>
      </c>
      <c r="C30" s="11" t="s">
        <v>125</v>
      </c>
      <c r="D30" s="12" t="s">
        <v>126</v>
      </c>
      <c r="E30" s="13">
        <v>237.0</v>
      </c>
      <c r="F30" s="13">
        <v>884.0</v>
      </c>
      <c r="G30" s="13">
        <v>1230.0</v>
      </c>
      <c r="H30" s="14">
        <v>2816.0</v>
      </c>
      <c r="I30" s="13">
        <v>1225.0</v>
      </c>
      <c r="J30" s="13">
        <v>550.0</v>
      </c>
      <c r="K30" s="13">
        <v>72.0</v>
      </c>
      <c r="L30" s="13">
        <v>178.0</v>
      </c>
      <c r="M30" s="13">
        <v>1384.0</v>
      </c>
      <c r="N30" s="13">
        <v>2426.0</v>
      </c>
      <c r="O30" s="13">
        <v>58.0</v>
      </c>
      <c r="P30" s="13">
        <v>16.0</v>
      </c>
      <c r="Q30" s="13">
        <v>61.0</v>
      </c>
      <c r="R30" s="13">
        <v>2550.0</v>
      </c>
      <c r="S30" s="13">
        <v>24.0</v>
      </c>
      <c r="T30" s="13">
        <v>1305.0</v>
      </c>
      <c r="U30" s="15">
        <v>1495.0</v>
      </c>
      <c r="V30" s="13">
        <v>65.0</v>
      </c>
      <c r="W30" s="13">
        <v>34.0</v>
      </c>
      <c r="X30" s="13">
        <v>55.0</v>
      </c>
      <c r="Y30" s="13">
        <v>92.0</v>
      </c>
      <c r="Z30" s="13">
        <v>915.0</v>
      </c>
      <c r="AA30" s="13">
        <v>61.0</v>
      </c>
      <c r="AB30" s="13">
        <v>25.0</v>
      </c>
      <c r="AC30" s="13">
        <v>20.0</v>
      </c>
      <c r="AD30" s="13">
        <v>1118.0</v>
      </c>
      <c r="AE30" s="16">
        <f t="shared" si="1"/>
        <v>18896</v>
      </c>
      <c r="AF30" s="13"/>
      <c r="AG30" s="13"/>
      <c r="AH30" s="13"/>
      <c r="AI30" s="17">
        <f t="shared" si="2"/>
        <v>18896</v>
      </c>
      <c r="AJ30" s="18">
        <v>117113.0</v>
      </c>
      <c r="AK30" s="19">
        <f t="shared" si="3"/>
        <v>0.1613484412</v>
      </c>
      <c r="AL30" s="20" t="s">
        <v>42</v>
      </c>
      <c r="AM30" s="21">
        <f t="shared" si="4"/>
        <v>-0.8836120401</v>
      </c>
    </row>
    <row r="31">
      <c r="A31" s="10">
        <v>30.0</v>
      </c>
      <c r="B31" s="10" t="s">
        <v>127</v>
      </c>
      <c r="C31" s="11" t="s">
        <v>128</v>
      </c>
      <c r="D31" s="12" t="s">
        <v>129</v>
      </c>
      <c r="E31" s="13">
        <v>51.0</v>
      </c>
      <c r="F31" s="13">
        <v>746.0</v>
      </c>
      <c r="G31" s="13">
        <v>277.0</v>
      </c>
      <c r="H31" s="14">
        <v>169.0</v>
      </c>
      <c r="I31" s="13">
        <v>467.0</v>
      </c>
      <c r="J31" s="13">
        <v>167.0</v>
      </c>
      <c r="K31" s="13">
        <v>11.0</v>
      </c>
      <c r="L31" s="13">
        <v>37.0</v>
      </c>
      <c r="M31" s="13">
        <v>244.0</v>
      </c>
      <c r="N31" s="13">
        <v>535.0</v>
      </c>
      <c r="O31" s="13">
        <v>12.0</v>
      </c>
      <c r="P31" s="13">
        <v>2.0</v>
      </c>
      <c r="Q31" s="13">
        <v>8.0</v>
      </c>
      <c r="R31" s="13">
        <v>1159.0</v>
      </c>
      <c r="S31" s="13">
        <v>1.0</v>
      </c>
      <c r="T31" s="13">
        <v>343.0</v>
      </c>
      <c r="U31" s="15">
        <v>338.0</v>
      </c>
      <c r="V31" s="13">
        <v>39.0</v>
      </c>
      <c r="W31" s="13">
        <v>5.0</v>
      </c>
      <c r="X31" s="13">
        <v>10.0</v>
      </c>
      <c r="Y31" s="13">
        <v>35.0</v>
      </c>
      <c r="Z31" s="13">
        <v>349.0</v>
      </c>
      <c r="AA31" s="13">
        <v>5.0</v>
      </c>
      <c r="AB31" s="13">
        <v>4.0</v>
      </c>
      <c r="AC31" s="13">
        <v>5.0</v>
      </c>
      <c r="AD31" s="13">
        <v>526.0</v>
      </c>
      <c r="AE31" s="16">
        <f t="shared" si="1"/>
        <v>5545</v>
      </c>
      <c r="AF31" s="13"/>
      <c r="AG31" s="13"/>
      <c r="AH31" s="13"/>
      <c r="AI31" s="17">
        <f t="shared" si="2"/>
        <v>5545</v>
      </c>
      <c r="AJ31" s="18">
        <v>28623.0</v>
      </c>
      <c r="AK31" s="19">
        <f t="shared" si="3"/>
        <v>0.1937253258</v>
      </c>
      <c r="AL31" s="20" t="s">
        <v>42</v>
      </c>
      <c r="AM31" s="21">
        <f t="shared" si="4"/>
        <v>1</v>
      </c>
    </row>
    <row r="32">
      <c r="A32" s="10">
        <v>31.0</v>
      </c>
      <c r="B32" s="10" t="s">
        <v>130</v>
      </c>
      <c r="C32" s="11" t="s">
        <v>131</v>
      </c>
      <c r="D32" s="12" t="s">
        <v>132</v>
      </c>
      <c r="E32" s="13">
        <v>20.0</v>
      </c>
      <c r="F32" s="13">
        <v>161.0</v>
      </c>
      <c r="G32" s="13">
        <v>238.0</v>
      </c>
      <c r="H32" s="14">
        <v>371.0</v>
      </c>
      <c r="I32" s="13">
        <v>252.0</v>
      </c>
      <c r="J32" s="13">
        <v>103.0</v>
      </c>
      <c r="K32" s="13">
        <v>14.0</v>
      </c>
      <c r="L32" s="13">
        <v>45.0</v>
      </c>
      <c r="M32" s="13">
        <v>357.0</v>
      </c>
      <c r="N32" s="13">
        <v>432.0</v>
      </c>
      <c r="O32" s="13">
        <v>9.0</v>
      </c>
      <c r="P32" s="13">
        <v>3.0</v>
      </c>
      <c r="Q32" s="13">
        <v>55.0</v>
      </c>
      <c r="R32" s="13">
        <v>919.0</v>
      </c>
      <c r="S32" s="13">
        <v>8.0</v>
      </c>
      <c r="T32" s="13">
        <v>158.0</v>
      </c>
      <c r="U32" s="15">
        <v>858.0</v>
      </c>
      <c r="V32" s="13">
        <v>5.0</v>
      </c>
      <c r="W32" s="13">
        <v>6.0</v>
      </c>
      <c r="X32" s="13">
        <v>5.0</v>
      </c>
      <c r="Y32" s="13">
        <v>11.0</v>
      </c>
      <c r="Z32" s="13">
        <v>418.0</v>
      </c>
      <c r="AA32" s="13">
        <v>12.0</v>
      </c>
      <c r="AB32" s="13">
        <v>2.0</v>
      </c>
      <c r="AC32" s="13">
        <v>5.0</v>
      </c>
      <c r="AD32" s="13">
        <v>791.0</v>
      </c>
      <c r="AE32" s="16">
        <f t="shared" si="1"/>
        <v>5258</v>
      </c>
      <c r="AF32" s="13"/>
      <c r="AG32" s="13"/>
      <c r="AH32" s="13"/>
      <c r="AI32" s="17">
        <f t="shared" si="2"/>
        <v>5258</v>
      </c>
      <c r="AJ32" s="18">
        <v>57697.0</v>
      </c>
      <c r="AK32" s="19">
        <f t="shared" si="3"/>
        <v>0.09113125466</v>
      </c>
      <c r="AL32" s="20" t="s">
        <v>42</v>
      </c>
      <c r="AM32" s="21">
        <f t="shared" si="4"/>
        <v>1.312668464</v>
      </c>
    </row>
    <row r="33" ht="21.75" customHeight="1">
      <c r="A33" s="10">
        <v>32.0</v>
      </c>
      <c r="B33" s="10" t="s">
        <v>133</v>
      </c>
      <c r="C33" s="11" t="s">
        <v>134</v>
      </c>
      <c r="D33" s="12" t="s">
        <v>135</v>
      </c>
      <c r="E33" s="13">
        <v>61.0</v>
      </c>
      <c r="F33" s="13">
        <v>831.0</v>
      </c>
      <c r="G33" s="13">
        <v>362.0</v>
      </c>
      <c r="H33" s="14">
        <v>422.0</v>
      </c>
      <c r="I33" s="13">
        <v>1404.0</v>
      </c>
      <c r="J33" s="13">
        <v>345.0</v>
      </c>
      <c r="K33" s="13">
        <v>18.0</v>
      </c>
      <c r="L33" s="13">
        <v>58.0</v>
      </c>
      <c r="M33" s="13">
        <v>461.0</v>
      </c>
      <c r="N33" s="13">
        <v>1446.0</v>
      </c>
      <c r="O33" s="13">
        <v>40.0</v>
      </c>
      <c r="P33" s="13">
        <v>7.0</v>
      </c>
      <c r="Q33" s="13">
        <v>19.0</v>
      </c>
      <c r="R33" s="13">
        <v>2018.0</v>
      </c>
      <c r="S33" s="13">
        <v>13.0</v>
      </c>
      <c r="T33" s="13">
        <v>507.0</v>
      </c>
      <c r="U33" s="15">
        <v>1077.0</v>
      </c>
      <c r="V33" s="13">
        <v>56.0</v>
      </c>
      <c r="W33" s="13">
        <v>8.0</v>
      </c>
      <c r="X33" s="13">
        <v>10.0</v>
      </c>
      <c r="Y33" s="13">
        <v>59.0</v>
      </c>
      <c r="Z33" s="13">
        <v>550.0</v>
      </c>
      <c r="AA33" s="13">
        <v>20.0</v>
      </c>
      <c r="AB33" s="13">
        <v>1.0</v>
      </c>
      <c r="AC33" s="13">
        <v>3.0</v>
      </c>
      <c r="AD33" s="13">
        <v>964.0</v>
      </c>
      <c r="AE33" s="16">
        <f t="shared" si="1"/>
        <v>10760</v>
      </c>
      <c r="AF33" s="13"/>
      <c r="AG33" s="13"/>
      <c r="AH33" s="13"/>
      <c r="AI33" s="17">
        <f t="shared" si="2"/>
        <v>10760</v>
      </c>
      <c r="AJ33" s="18">
        <v>35879.0</v>
      </c>
      <c r="AK33" s="19">
        <f t="shared" si="3"/>
        <v>0.2998968756</v>
      </c>
      <c r="AL33" s="20" t="s">
        <v>42</v>
      </c>
      <c r="AM33" s="21">
        <f t="shared" si="4"/>
        <v>1.552132701</v>
      </c>
    </row>
    <row r="34" ht="22.5" customHeight="1">
      <c r="A34" s="10">
        <v>33.0</v>
      </c>
      <c r="B34" s="10" t="s">
        <v>136</v>
      </c>
      <c r="C34" s="11" t="s">
        <v>137</v>
      </c>
      <c r="D34" s="12" t="s">
        <v>138</v>
      </c>
      <c r="E34" s="13">
        <v>101.0</v>
      </c>
      <c r="F34" s="13">
        <v>1359.0</v>
      </c>
      <c r="G34" s="13">
        <v>789.0</v>
      </c>
      <c r="H34" s="14">
        <v>369.0</v>
      </c>
      <c r="I34" s="13">
        <v>1016.0</v>
      </c>
      <c r="J34" s="13">
        <v>380.0</v>
      </c>
      <c r="K34" s="13">
        <v>17.0</v>
      </c>
      <c r="L34" s="13">
        <v>97.0</v>
      </c>
      <c r="M34" s="13">
        <v>610.0</v>
      </c>
      <c r="N34" s="13">
        <v>2058.0</v>
      </c>
      <c r="O34" s="13">
        <v>26.0</v>
      </c>
      <c r="P34" s="13">
        <v>5.0</v>
      </c>
      <c r="Q34" s="13">
        <v>27.0</v>
      </c>
      <c r="R34" s="13">
        <v>2239.0</v>
      </c>
      <c r="S34" s="13">
        <v>20.0</v>
      </c>
      <c r="T34" s="13">
        <v>932.0</v>
      </c>
      <c r="U34" s="15">
        <v>807.0</v>
      </c>
      <c r="V34" s="13">
        <v>81.0</v>
      </c>
      <c r="W34" s="13">
        <v>5.0</v>
      </c>
      <c r="X34" s="13">
        <v>21.0</v>
      </c>
      <c r="Y34" s="13">
        <v>84.0</v>
      </c>
      <c r="Z34" s="13">
        <v>578.0</v>
      </c>
      <c r="AA34" s="13">
        <v>8.0</v>
      </c>
      <c r="AB34" s="13">
        <v>4.0</v>
      </c>
      <c r="AC34" s="13">
        <v>12.0</v>
      </c>
      <c r="AD34" s="13">
        <v>1018.0</v>
      </c>
      <c r="AE34" s="16">
        <f t="shared" si="1"/>
        <v>12663</v>
      </c>
      <c r="AF34" s="13"/>
      <c r="AG34" s="13"/>
      <c r="AH34" s="13"/>
      <c r="AI34" s="17">
        <f t="shared" si="2"/>
        <v>12663</v>
      </c>
      <c r="AJ34" s="18">
        <v>57885.0</v>
      </c>
      <c r="AK34" s="19">
        <f t="shared" si="3"/>
        <v>0.2187613371</v>
      </c>
      <c r="AL34" s="20" t="s">
        <v>42</v>
      </c>
      <c r="AM34" s="21">
        <f t="shared" si="4"/>
        <v>1.18699187</v>
      </c>
    </row>
    <row r="35">
      <c r="A35" s="10">
        <v>34.0</v>
      </c>
      <c r="B35" s="24"/>
      <c r="C35" s="11" t="s">
        <v>139</v>
      </c>
      <c r="D35" s="12" t="s">
        <v>140</v>
      </c>
      <c r="E35" s="25">
        <f t="shared" ref="E35:AE35" si="5">SUM(E2:E34)</f>
        <v>27355</v>
      </c>
      <c r="F35" s="25">
        <f t="shared" si="5"/>
        <v>122287</v>
      </c>
      <c r="G35" s="25">
        <f t="shared" si="5"/>
        <v>135461</v>
      </c>
      <c r="H35" s="26">
        <f t="shared" si="5"/>
        <v>525517</v>
      </c>
      <c r="I35" s="25">
        <f t="shared" si="5"/>
        <v>221190</v>
      </c>
      <c r="J35" s="25">
        <f t="shared" si="5"/>
        <v>61371</v>
      </c>
      <c r="K35" s="25">
        <f t="shared" si="5"/>
        <v>7364</v>
      </c>
      <c r="L35" s="25">
        <f t="shared" si="5"/>
        <v>23252</v>
      </c>
      <c r="M35" s="25">
        <f t="shared" si="5"/>
        <v>100338</v>
      </c>
      <c r="N35" s="25">
        <f t="shared" si="5"/>
        <v>361864</v>
      </c>
      <c r="O35" s="25">
        <f t="shared" si="5"/>
        <v>7376</v>
      </c>
      <c r="P35" s="25">
        <f t="shared" si="5"/>
        <v>4598</v>
      </c>
      <c r="Q35" s="25">
        <f t="shared" si="5"/>
        <v>25284</v>
      </c>
      <c r="R35" s="25">
        <f t="shared" si="5"/>
        <v>434530</v>
      </c>
      <c r="S35" s="25">
        <f t="shared" si="5"/>
        <v>10160</v>
      </c>
      <c r="T35" s="25">
        <f t="shared" si="5"/>
        <v>249049</v>
      </c>
      <c r="U35" s="27">
        <f t="shared" si="5"/>
        <v>620711</v>
      </c>
      <c r="V35" s="25">
        <f t="shared" si="5"/>
        <v>11532</v>
      </c>
      <c r="W35" s="25">
        <f t="shared" si="5"/>
        <v>4472</v>
      </c>
      <c r="X35" s="25">
        <f t="shared" si="5"/>
        <v>5093</v>
      </c>
      <c r="Y35" s="25">
        <f t="shared" si="5"/>
        <v>10198</v>
      </c>
      <c r="Z35" s="25">
        <f t="shared" si="5"/>
        <v>239951</v>
      </c>
      <c r="AA35" s="25">
        <f t="shared" si="5"/>
        <v>7166</v>
      </c>
      <c r="AB35" s="25">
        <f t="shared" si="5"/>
        <v>3704</v>
      </c>
      <c r="AC35" s="25">
        <f t="shared" si="5"/>
        <v>5799</v>
      </c>
      <c r="AD35" s="25">
        <f t="shared" si="5"/>
        <v>147351</v>
      </c>
      <c r="AE35" s="25">
        <f t="shared" si="5"/>
        <v>3372973</v>
      </c>
      <c r="AF35" s="28"/>
      <c r="AG35" s="28">
        <f t="shared" ref="AG35:AJ35" si="6">SUM(AG2:AG34)</f>
        <v>5093</v>
      </c>
      <c r="AH35" s="28">
        <f t="shared" si="6"/>
        <v>16205</v>
      </c>
      <c r="AI35" s="28">
        <f t="shared" si="6"/>
        <v>3394271</v>
      </c>
      <c r="AJ35" s="28">
        <f t="shared" si="6"/>
        <v>7074546</v>
      </c>
      <c r="AK35" s="29">
        <f t="shared" si="3"/>
        <v>0.4767758949</v>
      </c>
      <c r="AL35" s="30"/>
      <c r="AM35" s="31">
        <f t="shared" si="4"/>
        <v>0.1811435215</v>
      </c>
    </row>
    <row r="36">
      <c r="A36" s="10">
        <v>35.0</v>
      </c>
      <c r="B36" s="32"/>
      <c r="C36" s="22" t="s">
        <v>141</v>
      </c>
      <c r="D36" s="22" t="s">
        <v>142</v>
      </c>
      <c r="E36" s="33">
        <f t="shared" ref="E36:AE36" si="7">IFERROR(E35/$AE$35,"")</f>
        <v>0.008110056025</v>
      </c>
      <c r="F36" s="33">
        <f t="shared" si="7"/>
        <v>0.03625495965</v>
      </c>
      <c r="G36" s="33">
        <f t="shared" si="7"/>
        <v>0.04016071282</v>
      </c>
      <c r="H36" s="34">
        <f t="shared" si="7"/>
        <v>0.1558023145</v>
      </c>
      <c r="I36" s="33">
        <f t="shared" si="7"/>
        <v>0.06557716294</v>
      </c>
      <c r="J36" s="33">
        <f t="shared" si="7"/>
        <v>0.01819492774</v>
      </c>
      <c r="K36" s="33">
        <f t="shared" si="7"/>
        <v>0.002183237162</v>
      </c>
      <c r="L36" s="33">
        <f t="shared" si="7"/>
        <v>0.00689362174</v>
      </c>
      <c r="M36" s="33">
        <f t="shared" si="7"/>
        <v>0.02974764399</v>
      </c>
      <c r="N36" s="33">
        <f t="shared" si="7"/>
        <v>0.1072833966</v>
      </c>
      <c r="O36" s="33">
        <f t="shared" si="7"/>
        <v>0.002186794854</v>
      </c>
      <c r="P36" s="33">
        <f t="shared" si="7"/>
        <v>0.001363189092</v>
      </c>
      <c r="Q36" s="33">
        <f t="shared" si="7"/>
        <v>0.007496057632</v>
      </c>
      <c r="R36" s="33">
        <f t="shared" si="7"/>
        <v>0.1288270022</v>
      </c>
      <c r="S36" s="33">
        <f t="shared" si="7"/>
        <v>0.003012179463</v>
      </c>
      <c r="T36" s="33">
        <f t="shared" si="7"/>
        <v>0.07383664204</v>
      </c>
      <c r="U36" s="35">
        <f t="shared" si="7"/>
        <v>0.1840248944</v>
      </c>
      <c r="V36" s="33">
        <f t="shared" si="7"/>
        <v>0.00341894228</v>
      </c>
      <c r="W36" s="33">
        <f t="shared" si="7"/>
        <v>0.001325833323</v>
      </c>
      <c r="X36" s="33">
        <f t="shared" si="7"/>
        <v>0.001509943898</v>
      </c>
      <c r="Y36" s="33">
        <f t="shared" si="7"/>
        <v>0.003023445489</v>
      </c>
      <c r="Z36" s="33">
        <f t="shared" si="7"/>
        <v>0.07113931834</v>
      </c>
      <c r="AA36" s="33">
        <f t="shared" si="7"/>
        <v>0.002124535239</v>
      </c>
      <c r="AB36" s="33">
        <f t="shared" si="7"/>
        <v>0.001098141017</v>
      </c>
      <c r="AC36" s="33">
        <f t="shared" si="7"/>
        <v>0.001719254794</v>
      </c>
      <c r="AD36" s="33">
        <f t="shared" si="7"/>
        <v>0.04368579292</v>
      </c>
      <c r="AE36" s="33">
        <f t="shared" si="7"/>
        <v>1</v>
      </c>
      <c r="AF36" s="36"/>
      <c r="AG36" s="33">
        <f t="shared" ref="AG36:AI36" si="8">IFERROR(AG35/$AE$35,"")</f>
        <v>0.001509943898</v>
      </c>
      <c r="AH36" s="33">
        <f t="shared" si="8"/>
        <v>0.004804366949</v>
      </c>
      <c r="AI36" s="33">
        <f t="shared" si="8"/>
        <v>1.006314311</v>
      </c>
      <c r="AJ36" s="37"/>
      <c r="AK36" s="37"/>
      <c r="AL36" s="30"/>
      <c r="AM36" s="38"/>
    </row>
  </sheetData>
  <autoFilter ref="$A$1:$AM$36">
    <sortState ref="A1:AM36">
      <sortCondition ref="A1:A36"/>
      <sortCondition ref="B1:B36"/>
      <sortCondition ref="C1:C36"/>
    </sortState>
  </autoFilter>
  <conditionalFormatting sqref="AM2:AM34">
    <cfRule type="cellIs" dxfId="0" priority="1" operator="greaterThan">
      <formula>0</formula>
    </cfRule>
  </conditionalFormatting>
  <conditionalFormatting sqref="AM2:AM34">
    <cfRule type="cellIs" dxfId="1" priority="2" operator="lessThan">
      <formula>0</formula>
    </cfRule>
  </conditionalFormatting>
  <hyperlinks>
    <hyperlink r:id="rId1" ref="AL2"/>
    <hyperlink r:id="rId2" ref="AL3"/>
    <hyperlink r:id="rId3" ref="B4"/>
    <hyperlink r:id="rId4" ref="AL4"/>
    <hyperlink r:id="rId5" ref="B5"/>
    <hyperlink r:id="rId6" ref="AL5"/>
    <hyperlink r:id="rId7" ref="B6"/>
    <hyperlink r:id="rId8" ref="AL6"/>
    <hyperlink r:id="rId9" ref="B7"/>
    <hyperlink r:id="rId10" ref="AL7"/>
    <hyperlink r:id="rId11" ref="B8"/>
    <hyperlink r:id="rId12" ref="AL8"/>
    <hyperlink r:id="rId13" ref="B9"/>
    <hyperlink r:id="rId14" ref="AL9"/>
    <hyperlink r:id="rId15" ref="B10"/>
    <hyperlink r:id="rId16" ref="AL10"/>
    <hyperlink r:id="rId17" ref="B11"/>
    <hyperlink r:id="rId18" ref="AL11"/>
    <hyperlink r:id="rId19" ref="B12"/>
    <hyperlink r:id="rId20" ref="AL12"/>
    <hyperlink r:id="rId21" ref="AL13"/>
    <hyperlink r:id="rId22" ref="AL14"/>
    <hyperlink r:id="rId23" ref="B15"/>
    <hyperlink r:id="rId24" ref="AL15"/>
    <hyperlink r:id="rId25" ref="B16"/>
    <hyperlink r:id="rId26" ref="AL16"/>
    <hyperlink r:id="rId27" ref="B17"/>
    <hyperlink r:id="rId28" ref="AL17"/>
    <hyperlink r:id="rId29" ref="B18"/>
    <hyperlink r:id="rId30" ref="AL18"/>
    <hyperlink r:id="rId31" ref="B19"/>
    <hyperlink r:id="rId32" ref="AL19"/>
    <hyperlink r:id="rId33" ref="B20"/>
    <hyperlink r:id="rId34" ref="AL20"/>
    <hyperlink r:id="rId35" ref="B21"/>
    <hyperlink r:id="rId36" ref="AL21"/>
    <hyperlink r:id="rId37" ref="B22"/>
    <hyperlink r:id="rId38" ref="AL22"/>
    <hyperlink r:id="rId39" ref="B23"/>
    <hyperlink r:id="rId40" ref="AL23"/>
    <hyperlink r:id="rId41" ref="AL24"/>
    <hyperlink r:id="rId42" ref="AL25"/>
    <hyperlink r:id="rId43" ref="B26"/>
    <hyperlink r:id="rId44" ref="AL26"/>
    <hyperlink r:id="rId45" ref="B27"/>
    <hyperlink r:id="rId46" ref="AL27"/>
    <hyperlink r:id="rId47" ref="B28"/>
    <hyperlink r:id="rId48" ref="AL28"/>
    <hyperlink r:id="rId49" ref="AL29"/>
    <hyperlink r:id="rId50" ref="AL30"/>
    <hyperlink r:id="rId51" ref="B31"/>
    <hyperlink r:id="rId52" ref="AL31"/>
    <hyperlink r:id="rId53" ref="B32"/>
    <hyperlink r:id="rId54" ref="AL32"/>
    <hyperlink r:id="rId55" ref="AL33"/>
    <hyperlink r:id="rId56" ref="B34"/>
    <hyperlink r:id="rId57" ref="AL34"/>
  </hyperlinks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3.44" defaultRowHeight="15.75"/>
  <cols>
    <col customWidth="1" hidden="1" min="1" max="1" width="4.67"/>
    <col customWidth="1" min="2" max="2" width="4.67"/>
    <col customWidth="1" min="3" max="3" width="11.33"/>
    <col customWidth="1" min="4" max="4" width="8.22"/>
    <col customWidth="1" min="5" max="30" width="9.56"/>
    <col customWidth="1" min="31" max="31" width="11.67"/>
    <col customWidth="1" min="32" max="32" width="11.78"/>
    <col customWidth="1" min="33" max="34" width="9.11"/>
    <col customWidth="1" min="35" max="35" width="10.78"/>
    <col customWidth="1" min="36" max="36" width="9.56"/>
    <col customWidth="1" min="37" max="37" width="11.44"/>
    <col customWidth="1" min="38" max="38" width="13.22"/>
    <col customWidth="1" min="39" max="39" width="12.56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5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6" t="s">
        <v>31</v>
      </c>
      <c r="AG1" s="7" t="s">
        <v>32</v>
      </c>
      <c r="AH1" s="7" t="s">
        <v>33</v>
      </c>
      <c r="AI1" s="8" t="s">
        <v>34</v>
      </c>
      <c r="AJ1" s="3" t="s">
        <v>35</v>
      </c>
      <c r="AK1" s="9" t="s">
        <v>36</v>
      </c>
      <c r="AL1" s="3" t="s">
        <v>37</v>
      </c>
      <c r="AM1" s="3" t="s">
        <v>38</v>
      </c>
    </row>
    <row r="2">
      <c r="A2" s="10">
        <v>1.0</v>
      </c>
      <c r="B2" s="10" t="s">
        <v>39</v>
      </c>
      <c r="C2" s="11" t="s">
        <v>40</v>
      </c>
      <c r="D2" s="12" t="s">
        <v>41</v>
      </c>
      <c r="E2" s="13">
        <v>1229.0</v>
      </c>
      <c r="F2" s="13">
        <v>9116.0</v>
      </c>
      <c r="G2" s="13">
        <v>6941.0</v>
      </c>
      <c r="H2" s="14">
        <v>24226.0</v>
      </c>
      <c r="I2" s="13">
        <v>9253.0</v>
      </c>
      <c r="J2" s="13">
        <v>2394.0</v>
      </c>
      <c r="K2" s="13">
        <v>285.0</v>
      </c>
      <c r="L2" s="13">
        <v>991.0</v>
      </c>
      <c r="M2" s="13">
        <v>2999.0</v>
      </c>
      <c r="N2" s="13">
        <v>12264.0</v>
      </c>
      <c r="O2" s="13">
        <v>283.0</v>
      </c>
      <c r="P2" s="13">
        <v>191.0</v>
      </c>
      <c r="Q2" s="13">
        <v>392.0</v>
      </c>
      <c r="R2" s="13">
        <v>24072.0</v>
      </c>
      <c r="S2" s="13">
        <v>1217.0</v>
      </c>
      <c r="T2" s="13">
        <v>15710.0</v>
      </c>
      <c r="U2" s="15">
        <v>25623.0</v>
      </c>
      <c r="V2" s="13">
        <v>340.0</v>
      </c>
      <c r="W2" s="13">
        <v>203.0</v>
      </c>
      <c r="X2" s="13">
        <v>237.0</v>
      </c>
      <c r="Y2" s="13">
        <v>460.0</v>
      </c>
      <c r="Z2" s="13">
        <v>7546.0</v>
      </c>
      <c r="AA2" s="13">
        <v>332.0</v>
      </c>
      <c r="AB2" s="13">
        <v>172.0</v>
      </c>
      <c r="AC2" s="13">
        <v>242.0</v>
      </c>
      <c r="AD2" s="13">
        <v>7422.0</v>
      </c>
      <c r="AE2" s="16">
        <f t="shared" ref="AE2:AE34" si="1">SUM(E2:AD2)</f>
        <v>154140</v>
      </c>
      <c r="AF2" s="13"/>
      <c r="AG2" s="13"/>
      <c r="AH2" s="13"/>
      <c r="AI2" s="17">
        <f t="shared" ref="AI2:AI34" si="2">AE2+AG2+AH2</f>
        <v>154140</v>
      </c>
      <c r="AJ2" s="18">
        <v>299630.0</v>
      </c>
      <c r="AK2" s="19">
        <f t="shared" ref="AK2:AK35" si="3">AE2/AJ2</f>
        <v>0.5144344692</v>
      </c>
      <c r="AL2" s="20" t="s">
        <v>42</v>
      </c>
      <c r="AM2" s="21">
        <f t="shared" ref="AM2:AM35" si="4">IFERROR((U2-H2)/min(U2,H2),"")</f>
        <v>0.05766531825</v>
      </c>
    </row>
    <row r="3">
      <c r="A3" s="10">
        <v>2.0</v>
      </c>
      <c r="B3" s="10" t="s">
        <v>43</v>
      </c>
      <c r="C3" s="11" t="s">
        <v>44</v>
      </c>
      <c r="D3" s="12" t="s">
        <v>45</v>
      </c>
      <c r="E3" s="13">
        <v>1761.0</v>
      </c>
      <c r="F3" s="13">
        <v>12443.0</v>
      </c>
      <c r="G3" s="13">
        <v>11724.0</v>
      </c>
      <c r="H3" s="14">
        <v>21076.0</v>
      </c>
      <c r="I3" s="13">
        <v>13836.0</v>
      </c>
      <c r="J3" s="13">
        <v>5430.0</v>
      </c>
      <c r="K3" s="13">
        <v>190.0</v>
      </c>
      <c r="L3" s="13">
        <v>1023.0</v>
      </c>
      <c r="M3" s="13">
        <v>2298.0</v>
      </c>
      <c r="N3" s="13">
        <v>37452.0</v>
      </c>
      <c r="O3" s="13">
        <v>253.0</v>
      </c>
      <c r="P3" s="13">
        <v>181.0</v>
      </c>
      <c r="Q3" s="13">
        <v>263.0</v>
      </c>
      <c r="R3" s="13">
        <v>19179.0</v>
      </c>
      <c r="S3" s="13">
        <v>784.0</v>
      </c>
      <c r="T3" s="13">
        <v>27018.0</v>
      </c>
      <c r="U3" s="15">
        <v>21006.0</v>
      </c>
      <c r="V3" s="13">
        <v>746.0</v>
      </c>
      <c r="W3" s="13">
        <v>126.0</v>
      </c>
      <c r="X3" s="13">
        <v>205.0</v>
      </c>
      <c r="Y3" s="13">
        <v>1190.0</v>
      </c>
      <c r="Z3" s="13">
        <v>6775.0</v>
      </c>
      <c r="AA3" s="13">
        <v>323.0</v>
      </c>
      <c r="AB3" s="13">
        <v>166.0</v>
      </c>
      <c r="AC3" s="13">
        <v>220.0</v>
      </c>
      <c r="AD3" s="13">
        <v>6069.0</v>
      </c>
      <c r="AE3" s="16">
        <f t="shared" si="1"/>
        <v>191737</v>
      </c>
      <c r="AF3" s="13"/>
      <c r="AG3" s="13"/>
      <c r="AH3" s="13"/>
      <c r="AI3" s="17">
        <f t="shared" si="2"/>
        <v>191737</v>
      </c>
      <c r="AJ3" s="18">
        <v>314034.0</v>
      </c>
      <c r="AK3" s="19">
        <f t="shared" si="3"/>
        <v>0.6105612768</v>
      </c>
      <c r="AL3" s="20" t="s">
        <v>42</v>
      </c>
      <c r="AM3" s="21">
        <f t="shared" si="4"/>
        <v>-0.003332381224</v>
      </c>
    </row>
    <row r="4">
      <c r="A4" s="10">
        <v>3.0</v>
      </c>
      <c r="B4" s="10" t="s">
        <v>46</v>
      </c>
      <c r="C4" s="11" t="s">
        <v>47</v>
      </c>
      <c r="D4" s="12" t="s">
        <v>48</v>
      </c>
      <c r="E4" s="13">
        <v>1421.0</v>
      </c>
      <c r="F4" s="13">
        <v>9395.0</v>
      </c>
      <c r="G4" s="13">
        <v>8192.0</v>
      </c>
      <c r="H4" s="14">
        <v>20926.0</v>
      </c>
      <c r="I4" s="13">
        <v>11794.0</v>
      </c>
      <c r="J4" s="13">
        <v>4119.0</v>
      </c>
      <c r="K4" s="13">
        <v>228.0</v>
      </c>
      <c r="L4" s="13">
        <v>884.0</v>
      </c>
      <c r="M4" s="13">
        <v>2447.0</v>
      </c>
      <c r="N4" s="13">
        <v>27706.0</v>
      </c>
      <c r="O4" s="13">
        <v>369.0</v>
      </c>
      <c r="P4" s="13">
        <v>159.0</v>
      </c>
      <c r="Q4" s="13">
        <v>365.0</v>
      </c>
      <c r="R4" s="13">
        <v>21433.0</v>
      </c>
      <c r="S4" s="13">
        <v>1165.0</v>
      </c>
      <c r="T4" s="13">
        <v>19135.0</v>
      </c>
      <c r="U4" s="15">
        <v>27662.0</v>
      </c>
      <c r="V4" s="13">
        <v>812.0</v>
      </c>
      <c r="W4" s="13">
        <v>167.0</v>
      </c>
      <c r="X4" s="13">
        <v>187.0</v>
      </c>
      <c r="Y4" s="13">
        <v>777.0</v>
      </c>
      <c r="Z4" s="13">
        <v>7072.0</v>
      </c>
      <c r="AA4" s="13">
        <v>311.0</v>
      </c>
      <c r="AB4" s="13">
        <v>140.0</v>
      </c>
      <c r="AC4" s="13">
        <v>192.0</v>
      </c>
      <c r="AD4" s="13">
        <v>6248.0</v>
      </c>
      <c r="AE4" s="16">
        <f t="shared" si="1"/>
        <v>173306</v>
      </c>
      <c r="AF4" s="13"/>
      <c r="AG4" s="13"/>
      <c r="AH4" s="13"/>
      <c r="AI4" s="17">
        <f t="shared" si="2"/>
        <v>173306</v>
      </c>
      <c r="AJ4" s="18">
        <v>308006.0</v>
      </c>
      <c r="AK4" s="19">
        <f t="shared" si="3"/>
        <v>0.5626708571</v>
      </c>
      <c r="AL4" s="20" t="s">
        <v>42</v>
      </c>
      <c r="AM4" s="21">
        <f t="shared" si="4"/>
        <v>0.3218962057</v>
      </c>
    </row>
    <row r="5">
      <c r="A5" s="10">
        <v>4.0</v>
      </c>
      <c r="B5" s="10" t="s">
        <v>49</v>
      </c>
      <c r="C5" s="11" t="s">
        <v>50</v>
      </c>
      <c r="D5" s="12" t="s">
        <v>51</v>
      </c>
      <c r="E5" s="13">
        <v>859.0</v>
      </c>
      <c r="F5" s="13">
        <v>5543.0</v>
      </c>
      <c r="G5" s="13">
        <v>4067.0</v>
      </c>
      <c r="H5" s="14">
        <v>20185.0</v>
      </c>
      <c r="I5" s="13">
        <v>6493.0</v>
      </c>
      <c r="J5" s="13">
        <v>1529.0</v>
      </c>
      <c r="K5" s="13">
        <v>215.0</v>
      </c>
      <c r="L5" s="13">
        <v>711.0</v>
      </c>
      <c r="M5" s="13">
        <v>1708.0</v>
      </c>
      <c r="N5" s="13">
        <v>7847.0</v>
      </c>
      <c r="O5" s="13">
        <v>249.0</v>
      </c>
      <c r="P5" s="13">
        <v>147.0</v>
      </c>
      <c r="Q5" s="13">
        <v>346.0</v>
      </c>
      <c r="R5" s="13">
        <v>16110.0</v>
      </c>
      <c r="S5" s="13">
        <v>494.0</v>
      </c>
      <c r="T5" s="13">
        <v>9789.0</v>
      </c>
      <c r="U5" s="15">
        <v>21792.0</v>
      </c>
      <c r="V5" s="13">
        <v>199.0</v>
      </c>
      <c r="W5" s="13">
        <v>167.0</v>
      </c>
      <c r="X5" s="13">
        <v>158.0</v>
      </c>
      <c r="Y5" s="13">
        <v>257.0</v>
      </c>
      <c r="Z5" s="13">
        <v>6000.0</v>
      </c>
      <c r="AA5" s="13">
        <v>244.0</v>
      </c>
      <c r="AB5" s="13">
        <v>119.0</v>
      </c>
      <c r="AC5" s="13">
        <v>179.0</v>
      </c>
      <c r="AD5" s="13">
        <v>4575.0</v>
      </c>
      <c r="AE5" s="16">
        <f t="shared" si="1"/>
        <v>109982</v>
      </c>
      <c r="AF5" s="13"/>
      <c r="AG5" s="13"/>
      <c r="AH5" s="13"/>
      <c r="AI5" s="17">
        <f t="shared" si="2"/>
        <v>109982</v>
      </c>
      <c r="AJ5" s="18">
        <v>224925.0</v>
      </c>
      <c r="AK5" s="19">
        <f t="shared" si="3"/>
        <v>0.4889718795</v>
      </c>
      <c r="AL5" s="20" t="s">
        <v>42</v>
      </c>
      <c r="AM5" s="21">
        <f t="shared" si="4"/>
        <v>0.07961357444</v>
      </c>
    </row>
    <row r="6">
      <c r="A6" s="10">
        <v>5.0</v>
      </c>
      <c r="B6" s="10" t="s">
        <v>52</v>
      </c>
      <c r="C6" s="11" t="s">
        <v>53</v>
      </c>
      <c r="D6" s="12" t="s">
        <v>54</v>
      </c>
      <c r="E6" s="13">
        <v>2011.0</v>
      </c>
      <c r="F6" s="13">
        <v>13597.0</v>
      </c>
      <c r="G6" s="13">
        <v>10115.0</v>
      </c>
      <c r="H6" s="14">
        <v>26758.0</v>
      </c>
      <c r="I6" s="13">
        <v>17920.0</v>
      </c>
      <c r="J6" s="13">
        <v>3980.0</v>
      </c>
      <c r="K6" s="13">
        <v>304.0</v>
      </c>
      <c r="L6" s="13">
        <v>1350.0</v>
      </c>
      <c r="M6" s="13">
        <v>3704.0</v>
      </c>
      <c r="N6" s="13">
        <v>20953.0</v>
      </c>
      <c r="O6" s="13">
        <v>312.0</v>
      </c>
      <c r="P6" s="13">
        <v>248.0</v>
      </c>
      <c r="Q6" s="13">
        <v>500.0</v>
      </c>
      <c r="R6" s="13">
        <v>28532.0</v>
      </c>
      <c r="S6" s="13">
        <v>754.0</v>
      </c>
      <c r="T6" s="13">
        <v>22552.0</v>
      </c>
      <c r="U6" s="15">
        <v>34797.0</v>
      </c>
      <c r="V6" s="13">
        <v>598.0</v>
      </c>
      <c r="W6" s="13">
        <v>229.0</v>
      </c>
      <c r="X6" s="13">
        <v>235.0</v>
      </c>
      <c r="Y6" s="13">
        <v>668.0</v>
      </c>
      <c r="Z6" s="13">
        <v>10570.0</v>
      </c>
      <c r="AA6" s="13">
        <v>422.0</v>
      </c>
      <c r="AB6" s="13">
        <v>166.0</v>
      </c>
      <c r="AC6" s="13">
        <v>298.0</v>
      </c>
      <c r="AD6" s="13">
        <v>10201.0</v>
      </c>
      <c r="AE6" s="16">
        <f t="shared" si="1"/>
        <v>211774</v>
      </c>
      <c r="AF6" s="13"/>
      <c r="AG6" s="13"/>
      <c r="AH6" s="13"/>
      <c r="AI6" s="17">
        <f t="shared" si="2"/>
        <v>211774</v>
      </c>
      <c r="AJ6" s="18">
        <v>361187.0</v>
      </c>
      <c r="AK6" s="19">
        <f t="shared" si="3"/>
        <v>0.5863278579</v>
      </c>
      <c r="AL6" s="20" t="s">
        <v>42</v>
      </c>
      <c r="AM6" s="21">
        <f t="shared" si="4"/>
        <v>0.3004335152</v>
      </c>
    </row>
    <row r="7">
      <c r="A7" s="10">
        <v>6.0</v>
      </c>
      <c r="B7" s="10" t="s">
        <v>55</v>
      </c>
      <c r="C7" s="11" t="s">
        <v>56</v>
      </c>
      <c r="D7" s="12" t="s">
        <v>57</v>
      </c>
      <c r="E7" s="13">
        <v>318.0</v>
      </c>
      <c r="F7" s="13">
        <v>972.0</v>
      </c>
      <c r="G7" s="13">
        <v>1847.0</v>
      </c>
      <c r="H7" s="14">
        <v>13322.0</v>
      </c>
      <c r="I7" s="13">
        <v>1371.0</v>
      </c>
      <c r="J7" s="13">
        <v>634.0</v>
      </c>
      <c r="K7" s="13">
        <v>122.0</v>
      </c>
      <c r="L7" s="13">
        <v>310.0</v>
      </c>
      <c r="M7" s="13">
        <v>771.0</v>
      </c>
      <c r="N7" s="13">
        <v>3493.0</v>
      </c>
      <c r="O7" s="13">
        <v>168.0</v>
      </c>
      <c r="P7" s="13">
        <v>81.0</v>
      </c>
      <c r="Q7" s="13">
        <v>261.0</v>
      </c>
      <c r="R7" s="13">
        <v>5284.0</v>
      </c>
      <c r="S7" s="13">
        <v>149.0</v>
      </c>
      <c r="T7" s="13">
        <v>3826.0</v>
      </c>
      <c r="U7" s="15">
        <v>16214.0</v>
      </c>
      <c r="V7" s="13">
        <v>112.0</v>
      </c>
      <c r="W7" s="13">
        <v>102.0</v>
      </c>
      <c r="X7" s="13">
        <v>171.0</v>
      </c>
      <c r="Y7" s="13">
        <v>101.0</v>
      </c>
      <c r="Z7" s="13">
        <v>2810.0</v>
      </c>
      <c r="AA7" s="13">
        <v>121.0</v>
      </c>
      <c r="AB7" s="13">
        <v>79.0</v>
      </c>
      <c r="AC7" s="13">
        <v>110.0</v>
      </c>
      <c r="AD7" s="13">
        <v>1548.0</v>
      </c>
      <c r="AE7" s="16">
        <f t="shared" si="1"/>
        <v>54297</v>
      </c>
      <c r="AF7" s="13">
        <v>54297.0</v>
      </c>
      <c r="AG7" s="13"/>
      <c r="AH7" s="13"/>
      <c r="AI7" s="17">
        <f t="shared" si="2"/>
        <v>54297</v>
      </c>
      <c r="AJ7" s="18">
        <v>118223.0</v>
      </c>
      <c r="AK7" s="19">
        <f t="shared" si="3"/>
        <v>0.4592761138</v>
      </c>
      <c r="AL7" s="20" t="s">
        <v>42</v>
      </c>
      <c r="AM7" s="21">
        <f t="shared" si="4"/>
        <v>0.2170845218</v>
      </c>
    </row>
    <row r="8">
      <c r="A8" s="10">
        <v>7.0</v>
      </c>
      <c r="B8" s="10" t="s">
        <v>58</v>
      </c>
      <c r="C8" s="11" t="s">
        <v>59</v>
      </c>
      <c r="D8" s="12" t="s">
        <v>60</v>
      </c>
      <c r="E8" s="13">
        <v>4014.0</v>
      </c>
      <c r="F8" s="13">
        <v>1217.0</v>
      </c>
      <c r="G8" s="13">
        <v>2709.0</v>
      </c>
      <c r="H8" s="14">
        <v>27427.0</v>
      </c>
      <c r="I8" s="13">
        <v>2223.0</v>
      </c>
      <c r="J8" s="13">
        <v>771.0</v>
      </c>
      <c r="K8" s="13">
        <v>266.0</v>
      </c>
      <c r="L8" s="13">
        <v>528.0</v>
      </c>
      <c r="M8" s="13">
        <v>1243.0</v>
      </c>
      <c r="N8" s="13">
        <v>4460.0</v>
      </c>
      <c r="O8" s="13">
        <v>337.0</v>
      </c>
      <c r="P8" s="13">
        <v>211.0</v>
      </c>
      <c r="Q8" s="13">
        <v>447.0</v>
      </c>
      <c r="R8" s="13">
        <v>10395.0</v>
      </c>
      <c r="S8" s="13">
        <v>371.0</v>
      </c>
      <c r="T8" s="13">
        <v>7064.0</v>
      </c>
      <c r="U8" s="15">
        <v>20933.0</v>
      </c>
      <c r="V8" s="13">
        <v>164.0</v>
      </c>
      <c r="W8" s="13">
        <v>163.0</v>
      </c>
      <c r="X8" s="13">
        <v>206.0</v>
      </c>
      <c r="Y8" s="13">
        <v>237.0</v>
      </c>
      <c r="Z8" s="13">
        <v>3450.0</v>
      </c>
      <c r="AA8" s="13">
        <v>361.0</v>
      </c>
      <c r="AB8" s="13">
        <v>165.0</v>
      </c>
      <c r="AC8" s="13">
        <v>164.0</v>
      </c>
      <c r="AD8" s="13">
        <v>1703.0</v>
      </c>
      <c r="AE8" s="16">
        <f t="shared" si="1"/>
        <v>91229</v>
      </c>
      <c r="AF8" s="13"/>
      <c r="AG8" s="13">
        <v>1000.0</v>
      </c>
      <c r="AH8" s="13">
        <v>4000.0</v>
      </c>
      <c r="AI8" s="17">
        <f t="shared" si="2"/>
        <v>96229</v>
      </c>
      <c r="AJ8" s="18">
        <v>273385.0</v>
      </c>
      <c r="AK8" s="19">
        <f t="shared" si="3"/>
        <v>0.3337015564</v>
      </c>
      <c r="AL8" s="20" t="s">
        <v>42</v>
      </c>
      <c r="AM8" s="21">
        <f t="shared" si="4"/>
        <v>-0.3102278699</v>
      </c>
    </row>
    <row r="9">
      <c r="A9" s="10">
        <v>8.0</v>
      </c>
      <c r="B9" s="10" t="s">
        <v>61</v>
      </c>
      <c r="C9" s="11" t="s">
        <v>62</v>
      </c>
      <c r="D9" s="12" t="s">
        <v>63</v>
      </c>
      <c r="E9" s="13">
        <v>1585.0</v>
      </c>
      <c r="F9" s="13">
        <v>1302.0</v>
      </c>
      <c r="G9" s="13">
        <v>2464.0</v>
      </c>
      <c r="H9" s="14">
        <v>20283.0</v>
      </c>
      <c r="I9" s="13">
        <v>6842.0</v>
      </c>
      <c r="J9" s="13">
        <v>746.0</v>
      </c>
      <c r="K9" s="13">
        <v>161.0</v>
      </c>
      <c r="L9" s="13">
        <v>649.0</v>
      </c>
      <c r="M9" s="13">
        <v>685.0</v>
      </c>
      <c r="N9" s="13">
        <v>4501.0</v>
      </c>
      <c r="O9" s="13">
        <v>218.0</v>
      </c>
      <c r="P9" s="13">
        <v>129.0</v>
      </c>
      <c r="Q9" s="13">
        <v>375.0</v>
      </c>
      <c r="R9" s="13">
        <v>6361.0</v>
      </c>
      <c r="S9" s="13">
        <v>255.0</v>
      </c>
      <c r="T9" s="13">
        <v>3123.0</v>
      </c>
      <c r="U9" s="15">
        <v>11964.0</v>
      </c>
      <c r="V9" s="13">
        <v>79.0</v>
      </c>
      <c r="W9" s="13">
        <v>122.0</v>
      </c>
      <c r="X9" s="13">
        <v>135.0</v>
      </c>
      <c r="Y9" s="13">
        <v>150.0</v>
      </c>
      <c r="Z9" s="13">
        <v>2332.0</v>
      </c>
      <c r="AA9" s="13">
        <v>196.0</v>
      </c>
      <c r="AB9" s="13">
        <v>92.0</v>
      </c>
      <c r="AC9" s="13">
        <v>125.0</v>
      </c>
      <c r="AD9" s="13">
        <v>939.0</v>
      </c>
      <c r="AE9" s="16">
        <f t="shared" si="1"/>
        <v>65813</v>
      </c>
      <c r="AF9" s="13"/>
      <c r="AG9" s="13"/>
      <c r="AH9" s="13"/>
      <c r="AI9" s="17">
        <f t="shared" si="2"/>
        <v>65813</v>
      </c>
      <c r="AJ9" s="18">
        <v>156283.0</v>
      </c>
      <c r="AK9" s="19">
        <f t="shared" si="3"/>
        <v>0.4211142607</v>
      </c>
      <c r="AL9" s="20" t="s">
        <v>42</v>
      </c>
      <c r="AM9" s="21">
        <f t="shared" si="4"/>
        <v>-0.695336008</v>
      </c>
    </row>
    <row r="10">
      <c r="A10" s="10">
        <v>9.0</v>
      </c>
      <c r="B10" s="10" t="s">
        <v>64</v>
      </c>
      <c r="C10" s="22" t="s">
        <v>65</v>
      </c>
      <c r="D10" s="12" t="s">
        <v>66</v>
      </c>
      <c r="E10" s="13">
        <v>504.0</v>
      </c>
      <c r="F10" s="13">
        <v>865.0</v>
      </c>
      <c r="G10" s="13">
        <v>2480.0</v>
      </c>
      <c r="H10" s="14">
        <v>14528.0</v>
      </c>
      <c r="I10" s="13">
        <v>3904.0</v>
      </c>
      <c r="J10" s="13">
        <v>507.0</v>
      </c>
      <c r="K10" s="13">
        <v>174.0</v>
      </c>
      <c r="L10" s="13">
        <v>1418.0</v>
      </c>
      <c r="M10" s="13">
        <v>767.0</v>
      </c>
      <c r="N10" s="13">
        <v>2990.0</v>
      </c>
      <c r="O10" s="13">
        <v>235.0</v>
      </c>
      <c r="P10" s="13">
        <v>116.0</v>
      </c>
      <c r="Q10" s="13">
        <v>340.0</v>
      </c>
      <c r="R10" s="13">
        <v>5563.0</v>
      </c>
      <c r="S10" s="13">
        <v>325.0</v>
      </c>
      <c r="T10" s="13">
        <v>4743.0</v>
      </c>
      <c r="U10" s="15">
        <v>13051.0</v>
      </c>
      <c r="V10" s="13">
        <v>192.0</v>
      </c>
      <c r="W10" s="13">
        <v>110.0</v>
      </c>
      <c r="X10" s="13">
        <v>192.0</v>
      </c>
      <c r="Y10" s="13">
        <v>147.0</v>
      </c>
      <c r="Z10" s="13">
        <v>2403.0</v>
      </c>
      <c r="AA10" s="13">
        <v>195.0</v>
      </c>
      <c r="AB10" s="13">
        <v>107.0</v>
      </c>
      <c r="AC10" s="13">
        <v>94.0</v>
      </c>
      <c r="AD10" s="13">
        <v>955.0</v>
      </c>
      <c r="AE10" s="16">
        <f t="shared" si="1"/>
        <v>56905</v>
      </c>
      <c r="AF10" s="13"/>
      <c r="AG10" s="13"/>
      <c r="AH10" s="13"/>
      <c r="AI10" s="17">
        <f t="shared" si="2"/>
        <v>56905</v>
      </c>
      <c r="AJ10" s="18">
        <v>137290.0</v>
      </c>
      <c r="AK10" s="19">
        <f t="shared" si="3"/>
        <v>0.414487581</v>
      </c>
      <c r="AL10" s="20" t="s">
        <v>42</v>
      </c>
      <c r="AM10" s="21">
        <f t="shared" si="4"/>
        <v>-0.1131714045</v>
      </c>
    </row>
    <row r="11">
      <c r="A11" s="10">
        <v>10.0</v>
      </c>
      <c r="B11" s="10" t="s">
        <v>67</v>
      </c>
      <c r="C11" s="11" t="s">
        <v>68</v>
      </c>
      <c r="D11" s="12" t="s">
        <v>69</v>
      </c>
      <c r="E11" s="13">
        <v>999.0</v>
      </c>
      <c r="F11" s="13">
        <v>5767.0</v>
      </c>
      <c r="G11" s="13">
        <v>7177.0</v>
      </c>
      <c r="H11" s="14">
        <v>45320.0</v>
      </c>
      <c r="I11" s="13">
        <v>6906.0</v>
      </c>
      <c r="J11" s="13">
        <v>2656.0</v>
      </c>
      <c r="K11" s="13">
        <v>333.0</v>
      </c>
      <c r="L11" s="13">
        <v>749.0</v>
      </c>
      <c r="M11" s="13">
        <v>2878.0</v>
      </c>
      <c r="N11" s="13">
        <v>9091.0</v>
      </c>
      <c r="O11" s="13">
        <v>343.0</v>
      </c>
      <c r="P11" s="13">
        <v>201.0</v>
      </c>
      <c r="Q11" s="13">
        <v>487.0</v>
      </c>
      <c r="R11" s="13">
        <v>19685.0</v>
      </c>
      <c r="S11" s="13">
        <v>382.0</v>
      </c>
      <c r="T11" s="13">
        <v>8555.0</v>
      </c>
      <c r="U11" s="15">
        <v>31520.0</v>
      </c>
      <c r="V11" s="13">
        <v>327.0</v>
      </c>
      <c r="W11" s="13">
        <v>202.0</v>
      </c>
      <c r="X11" s="13">
        <v>215.0</v>
      </c>
      <c r="Y11" s="13">
        <v>478.0</v>
      </c>
      <c r="Z11" s="13">
        <v>6448.0</v>
      </c>
      <c r="AA11" s="13">
        <v>366.0</v>
      </c>
      <c r="AB11" s="13">
        <v>221.0</v>
      </c>
      <c r="AC11" s="13">
        <v>169.0</v>
      </c>
      <c r="AD11" s="13">
        <v>7452.0</v>
      </c>
      <c r="AE11" s="16">
        <f t="shared" si="1"/>
        <v>158927</v>
      </c>
      <c r="AF11" s="13"/>
      <c r="AG11" s="13"/>
      <c r="AH11" s="13"/>
      <c r="AI11" s="17">
        <f t="shared" si="2"/>
        <v>158927</v>
      </c>
      <c r="AJ11" s="18">
        <v>324383.0</v>
      </c>
      <c r="AK11" s="19">
        <f t="shared" si="3"/>
        <v>0.489936279</v>
      </c>
      <c r="AL11" s="20" t="s">
        <v>42</v>
      </c>
      <c r="AM11" s="21">
        <f t="shared" si="4"/>
        <v>-0.4378172589</v>
      </c>
    </row>
    <row r="12">
      <c r="A12" s="10">
        <v>11.0</v>
      </c>
      <c r="B12" s="10" t="s">
        <v>70</v>
      </c>
      <c r="C12" s="11" t="s">
        <v>71</v>
      </c>
      <c r="D12" s="12" t="s">
        <v>72</v>
      </c>
      <c r="E12" s="13">
        <v>1025.0</v>
      </c>
      <c r="F12" s="13">
        <v>1988.0</v>
      </c>
      <c r="G12" s="13">
        <v>5772.0</v>
      </c>
      <c r="H12" s="14">
        <v>24403.0</v>
      </c>
      <c r="I12" s="13">
        <v>2893.0</v>
      </c>
      <c r="J12" s="13">
        <v>872.0</v>
      </c>
      <c r="K12" s="13">
        <v>164.0</v>
      </c>
      <c r="L12" s="13">
        <v>644.0</v>
      </c>
      <c r="M12" s="13">
        <v>1057.0</v>
      </c>
      <c r="N12" s="13">
        <v>4615.0</v>
      </c>
      <c r="O12" s="13">
        <v>253.0</v>
      </c>
      <c r="P12" s="13">
        <v>149.0</v>
      </c>
      <c r="Q12" s="13">
        <v>474.0</v>
      </c>
      <c r="R12" s="13">
        <v>8960.0</v>
      </c>
      <c r="S12" s="13">
        <v>354.0</v>
      </c>
      <c r="T12" s="13">
        <v>4815.0</v>
      </c>
      <c r="U12" s="15">
        <v>13568.0</v>
      </c>
      <c r="V12" s="13">
        <v>123.0</v>
      </c>
      <c r="W12" s="13">
        <v>154.0</v>
      </c>
      <c r="X12" s="13">
        <v>287.0</v>
      </c>
      <c r="Y12" s="13">
        <v>214.0</v>
      </c>
      <c r="Z12" s="13">
        <v>3619.0</v>
      </c>
      <c r="AA12" s="13">
        <v>224.0</v>
      </c>
      <c r="AB12" s="13">
        <v>141.0</v>
      </c>
      <c r="AC12" s="13">
        <v>136.0</v>
      </c>
      <c r="AD12" s="13">
        <v>1850.0</v>
      </c>
      <c r="AE12" s="16">
        <f t="shared" si="1"/>
        <v>78754</v>
      </c>
      <c r="AF12" s="13"/>
      <c r="AG12" s="13"/>
      <c r="AH12" s="13"/>
      <c r="AI12" s="17">
        <f t="shared" si="2"/>
        <v>78754</v>
      </c>
      <c r="AJ12" s="18">
        <v>209890.0</v>
      </c>
      <c r="AK12" s="19">
        <f t="shared" si="3"/>
        <v>0.3752155891</v>
      </c>
      <c r="AL12" s="20" t="s">
        <v>42</v>
      </c>
      <c r="AM12" s="21">
        <f t="shared" si="4"/>
        <v>-0.7985701651</v>
      </c>
    </row>
    <row r="13">
      <c r="A13" s="10">
        <v>12.0</v>
      </c>
      <c r="B13" s="10" t="s">
        <v>73</v>
      </c>
      <c r="C13" s="11" t="s">
        <v>74</v>
      </c>
      <c r="D13" s="12" t="s">
        <v>75</v>
      </c>
      <c r="E13" s="13">
        <v>943.0</v>
      </c>
      <c r="F13" s="13">
        <v>5761.0</v>
      </c>
      <c r="G13" s="13">
        <v>10009.0</v>
      </c>
      <c r="H13" s="14">
        <v>28032.0</v>
      </c>
      <c r="I13" s="13">
        <v>12073.0</v>
      </c>
      <c r="J13" s="13">
        <v>2355.0</v>
      </c>
      <c r="K13" s="13">
        <v>211.0</v>
      </c>
      <c r="L13" s="13">
        <v>1206.0</v>
      </c>
      <c r="M13" s="13">
        <v>1301.0</v>
      </c>
      <c r="N13" s="13">
        <v>14423.0</v>
      </c>
      <c r="O13" s="13">
        <v>299.0</v>
      </c>
      <c r="P13" s="13">
        <v>187.0</v>
      </c>
      <c r="Q13" s="13">
        <v>410.0</v>
      </c>
      <c r="R13" s="13">
        <v>14371.0</v>
      </c>
      <c r="S13" s="13">
        <v>308.0</v>
      </c>
      <c r="T13" s="13">
        <v>9948.0</v>
      </c>
      <c r="U13" s="15">
        <v>36084.0</v>
      </c>
      <c r="V13" s="13">
        <v>367.0</v>
      </c>
      <c r="W13" s="13">
        <v>202.0</v>
      </c>
      <c r="X13" s="13">
        <v>575.0</v>
      </c>
      <c r="Y13" s="13">
        <v>543.0</v>
      </c>
      <c r="Z13" s="13">
        <v>7374.0</v>
      </c>
      <c r="AA13" s="13">
        <v>310.0</v>
      </c>
      <c r="AB13" s="13">
        <v>199.0</v>
      </c>
      <c r="AC13" s="13">
        <v>182.0</v>
      </c>
      <c r="AD13" s="13">
        <v>4120.0</v>
      </c>
      <c r="AE13" s="16">
        <f t="shared" si="1"/>
        <v>151793</v>
      </c>
      <c r="AF13" s="13"/>
      <c r="AG13" s="13"/>
      <c r="AH13" s="13"/>
      <c r="AI13" s="17">
        <f t="shared" si="2"/>
        <v>151793</v>
      </c>
      <c r="AJ13" s="18">
        <v>264248.0</v>
      </c>
      <c r="AK13" s="19">
        <f t="shared" si="3"/>
        <v>0.5744338652</v>
      </c>
      <c r="AL13" s="20" t="s">
        <v>42</v>
      </c>
      <c r="AM13" s="21">
        <f t="shared" si="4"/>
        <v>0.2872431507</v>
      </c>
    </row>
    <row r="14">
      <c r="A14" s="10">
        <v>13.0</v>
      </c>
      <c r="B14" s="10" t="s">
        <v>76</v>
      </c>
      <c r="C14" s="11" t="s">
        <v>77</v>
      </c>
      <c r="D14" s="12" t="s">
        <v>78</v>
      </c>
      <c r="E14" s="13">
        <v>710.0</v>
      </c>
      <c r="F14" s="13">
        <v>3623.0</v>
      </c>
      <c r="G14" s="13">
        <v>6904.0</v>
      </c>
      <c r="H14" s="14">
        <v>24504.0</v>
      </c>
      <c r="I14" s="13">
        <v>6287.0</v>
      </c>
      <c r="J14" s="13">
        <v>1813.0</v>
      </c>
      <c r="K14" s="13">
        <v>192.0</v>
      </c>
      <c r="L14" s="13">
        <v>840.0</v>
      </c>
      <c r="M14" s="13">
        <v>1645.0</v>
      </c>
      <c r="N14" s="13">
        <v>10634.0</v>
      </c>
      <c r="O14" s="13">
        <v>223.0</v>
      </c>
      <c r="P14" s="13">
        <v>129.0</v>
      </c>
      <c r="Q14" s="13">
        <v>330.0</v>
      </c>
      <c r="R14" s="13">
        <v>10598.0</v>
      </c>
      <c r="S14" s="13">
        <v>261.0</v>
      </c>
      <c r="T14" s="13">
        <v>11250.0</v>
      </c>
      <c r="U14" s="15">
        <v>23064.0</v>
      </c>
      <c r="V14" s="13">
        <v>241.0</v>
      </c>
      <c r="W14" s="13">
        <v>177.0</v>
      </c>
      <c r="X14" s="13">
        <v>192.0</v>
      </c>
      <c r="Y14" s="13">
        <v>299.0</v>
      </c>
      <c r="Z14" s="13">
        <v>5511.0</v>
      </c>
      <c r="AA14" s="13">
        <v>303.0</v>
      </c>
      <c r="AB14" s="13">
        <v>119.0</v>
      </c>
      <c r="AC14" s="13">
        <v>131.0</v>
      </c>
      <c r="AD14" s="13">
        <v>3834.0</v>
      </c>
      <c r="AE14" s="16">
        <f t="shared" si="1"/>
        <v>113814</v>
      </c>
      <c r="AF14" s="13">
        <v>117066.0</v>
      </c>
      <c r="AG14" s="13">
        <v>827.0</v>
      </c>
      <c r="AH14" s="13">
        <v>2545.0</v>
      </c>
      <c r="AI14" s="17">
        <f t="shared" si="2"/>
        <v>117186</v>
      </c>
      <c r="AJ14" s="18">
        <v>211165.0</v>
      </c>
      <c r="AK14" s="19">
        <f t="shared" si="3"/>
        <v>0.5389813653</v>
      </c>
      <c r="AL14" s="20" t="s">
        <v>42</v>
      </c>
      <c r="AM14" s="21">
        <f t="shared" si="4"/>
        <v>-0.06243496358</v>
      </c>
    </row>
    <row r="15">
      <c r="A15" s="10">
        <v>14.0</v>
      </c>
      <c r="B15" s="10" t="s">
        <v>79</v>
      </c>
      <c r="C15" s="11" t="s">
        <v>80</v>
      </c>
      <c r="D15" s="12" t="s">
        <v>81</v>
      </c>
      <c r="E15" s="13">
        <v>901.0</v>
      </c>
      <c r="F15" s="13">
        <v>4849.0</v>
      </c>
      <c r="G15" s="13">
        <v>2937.0</v>
      </c>
      <c r="H15" s="14">
        <v>29952.0</v>
      </c>
      <c r="I15" s="13">
        <v>4075.0</v>
      </c>
      <c r="J15" s="13">
        <v>1256.0</v>
      </c>
      <c r="K15" s="13">
        <v>322.0</v>
      </c>
      <c r="L15" s="13">
        <v>1330.0</v>
      </c>
      <c r="M15" s="13">
        <v>2874.0</v>
      </c>
      <c r="N15" s="13">
        <v>8738.0</v>
      </c>
      <c r="O15" s="13">
        <v>441.0</v>
      </c>
      <c r="P15" s="13">
        <v>206.0</v>
      </c>
      <c r="Q15" s="13">
        <v>1880.0</v>
      </c>
      <c r="R15" s="13">
        <v>16289.0</v>
      </c>
      <c r="S15" s="13">
        <v>427.0</v>
      </c>
      <c r="T15" s="13">
        <v>8375.0</v>
      </c>
      <c r="U15" s="15">
        <v>28942.0</v>
      </c>
      <c r="V15" s="13">
        <v>231.0</v>
      </c>
      <c r="W15" s="13">
        <v>224.0</v>
      </c>
      <c r="X15" s="13">
        <v>163.0</v>
      </c>
      <c r="Y15" s="13">
        <v>281.0</v>
      </c>
      <c r="Z15" s="13">
        <v>6027.0</v>
      </c>
      <c r="AA15" s="13">
        <v>278.0</v>
      </c>
      <c r="AB15" s="13">
        <v>202.0</v>
      </c>
      <c r="AC15" s="13">
        <v>210.0</v>
      </c>
      <c r="AD15" s="13">
        <v>5547.0</v>
      </c>
      <c r="AE15" s="16">
        <f t="shared" si="1"/>
        <v>126957</v>
      </c>
      <c r="AF15" s="13"/>
      <c r="AG15" s="13"/>
      <c r="AH15" s="13"/>
      <c r="AI15" s="17">
        <f t="shared" si="2"/>
        <v>126957</v>
      </c>
      <c r="AJ15" s="18">
        <v>331016.0</v>
      </c>
      <c r="AK15" s="19">
        <f t="shared" si="3"/>
        <v>0.3835373517</v>
      </c>
      <c r="AL15" s="20" t="s">
        <v>42</v>
      </c>
      <c r="AM15" s="21">
        <f t="shared" si="4"/>
        <v>-0.03489738097</v>
      </c>
    </row>
    <row r="16">
      <c r="A16" s="10">
        <v>15.0</v>
      </c>
      <c r="B16" s="10" t="s">
        <v>82</v>
      </c>
      <c r="C16" s="11" t="s">
        <v>83</v>
      </c>
      <c r="D16" s="12" t="s">
        <v>84</v>
      </c>
      <c r="E16" s="13">
        <v>754.0</v>
      </c>
      <c r="F16" s="13">
        <v>1189.0</v>
      </c>
      <c r="G16" s="13">
        <v>1497.0</v>
      </c>
      <c r="H16" s="14">
        <v>19074.0</v>
      </c>
      <c r="I16" s="13">
        <v>50476.0</v>
      </c>
      <c r="J16" s="13">
        <v>652.0</v>
      </c>
      <c r="K16" s="13">
        <v>241.0</v>
      </c>
      <c r="L16" s="13">
        <v>550.0</v>
      </c>
      <c r="M16" s="13">
        <v>2204.0</v>
      </c>
      <c r="N16" s="13">
        <v>3341.0</v>
      </c>
      <c r="O16" s="13">
        <v>282.0</v>
      </c>
      <c r="P16" s="13">
        <v>165.0</v>
      </c>
      <c r="Q16" s="13">
        <v>1171.0</v>
      </c>
      <c r="R16" s="13">
        <v>11543.0</v>
      </c>
      <c r="S16" s="13">
        <v>420.0</v>
      </c>
      <c r="T16" s="13">
        <v>5000.0</v>
      </c>
      <c r="U16" s="15">
        <v>5366.0</v>
      </c>
      <c r="V16" s="13">
        <v>143.0</v>
      </c>
      <c r="W16" s="13">
        <v>254.0</v>
      </c>
      <c r="X16" s="13">
        <v>118.0</v>
      </c>
      <c r="Y16" s="13">
        <v>138.0</v>
      </c>
      <c r="Z16" s="13">
        <v>2752.0</v>
      </c>
      <c r="AA16" s="13">
        <v>234.0</v>
      </c>
      <c r="AB16" s="13">
        <v>143.0</v>
      </c>
      <c r="AC16" s="13">
        <v>304.0</v>
      </c>
      <c r="AD16" s="13">
        <v>1869.0</v>
      </c>
      <c r="AE16" s="16">
        <f t="shared" si="1"/>
        <v>109880</v>
      </c>
      <c r="AF16" s="13">
        <v>109880.0</v>
      </c>
      <c r="AG16" s="13">
        <v>952.0</v>
      </c>
      <c r="AH16" s="13">
        <v>2937.0</v>
      </c>
      <c r="AI16" s="17">
        <f t="shared" si="2"/>
        <v>113769</v>
      </c>
      <c r="AJ16" s="18">
        <v>289544.0</v>
      </c>
      <c r="AK16" s="19">
        <f t="shared" si="3"/>
        <v>0.3794932722</v>
      </c>
      <c r="AL16" s="20" t="s">
        <v>42</v>
      </c>
      <c r="AM16" s="21">
        <f t="shared" si="4"/>
        <v>-2.554603056</v>
      </c>
    </row>
    <row r="17">
      <c r="A17" s="10">
        <v>16.0</v>
      </c>
      <c r="B17" s="10" t="s">
        <v>85</v>
      </c>
      <c r="C17" s="11" t="s">
        <v>86</v>
      </c>
      <c r="D17" s="12" t="s">
        <v>87</v>
      </c>
      <c r="E17" s="13">
        <v>800.0</v>
      </c>
      <c r="F17" s="13">
        <v>1230.0</v>
      </c>
      <c r="G17" s="13">
        <v>2351.0</v>
      </c>
      <c r="H17" s="14">
        <v>15954.0</v>
      </c>
      <c r="I17" s="13">
        <v>3118.0</v>
      </c>
      <c r="J17" s="13">
        <v>1347.0</v>
      </c>
      <c r="K17" s="13">
        <v>251.0</v>
      </c>
      <c r="L17" s="13">
        <v>1752.0</v>
      </c>
      <c r="M17" s="13">
        <v>2364.0</v>
      </c>
      <c r="N17" s="13">
        <v>7909.0</v>
      </c>
      <c r="O17" s="13">
        <v>310.0</v>
      </c>
      <c r="P17" s="13">
        <v>596.0</v>
      </c>
      <c r="Q17" s="13">
        <v>11500.0</v>
      </c>
      <c r="R17" s="13">
        <v>12162.0</v>
      </c>
      <c r="S17" s="13">
        <v>304.0</v>
      </c>
      <c r="T17" s="13">
        <v>5169.0</v>
      </c>
      <c r="U17" s="15">
        <v>19124.0</v>
      </c>
      <c r="V17" s="13">
        <v>164.0</v>
      </c>
      <c r="W17" s="13">
        <v>205.0</v>
      </c>
      <c r="X17" s="13">
        <v>176.0</v>
      </c>
      <c r="Y17" s="13">
        <v>150.0</v>
      </c>
      <c r="Z17" s="13">
        <v>15234.0</v>
      </c>
      <c r="AA17" s="13">
        <v>236.0</v>
      </c>
      <c r="AB17" s="13">
        <v>152.0</v>
      </c>
      <c r="AC17" s="13">
        <v>267.0</v>
      </c>
      <c r="AD17" s="13">
        <v>2579.0</v>
      </c>
      <c r="AE17" s="16">
        <f t="shared" si="1"/>
        <v>105404</v>
      </c>
      <c r="AF17" s="13"/>
      <c r="AG17" s="13"/>
      <c r="AH17" s="13"/>
      <c r="AI17" s="17">
        <f t="shared" si="2"/>
        <v>105404</v>
      </c>
      <c r="AJ17" s="18">
        <v>300240.0</v>
      </c>
      <c r="AK17" s="19">
        <f t="shared" si="3"/>
        <v>0.351065814</v>
      </c>
      <c r="AL17" s="20" t="s">
        <v>42</v>
      </c>
      <c r="AM17" s="21">
        <f t="shared" si="4"/>
        <v>0.1986962517</v>
      </c>
    </row>
    <row r="18">
      <c r="A18" s="10">
        <v>17.0</v>
      </c>
      <c r="B18" s="10" t="s">
        <v>88</v>
      </c>
      <c r="C18" s="11" t="s">
        <v>89</v>
      </c>
      <c r="D18" s="12" t="s">
        <v>90</v>
      </c>
      <c r="E18" s="13">
        <v>702.0</v>
      </c>
      <c r="F18" s="13">
        <v>1249.0</v>
      </c>
      <c r="G18" s="13">
        <v>1570.0</v>
      </c>
      <c r="H18" s="14">
        <v>11073.0</v>
      </c>
      <c r="I18" s="13">
        <v>1096.0</v>
      </c>
      <c r="J18" s="13">
        <v>391.0</v>
      </c>
      <c r="K18" s="13">
        <v>224.0</v>
      </c>
      <c r="L18" s="13">
        <v>1011.0</v>
      </c>
      <c r="M18" s="13">
        <v>2043.0</v>
      </c>
      <c r="N18" s="13">
        <v>3239.0</v>
      </c>
      <c r="O18" s="13">
        <v>164.0</v>
      </c>
      <c r="P18" s="13">
        <v>110.0</v>
      </c>
      <c r="Q18" s="13">
        <v>582.0</v>
      </c>
      <c r="R18" s="13">
        <v>11421.0</v>
      </c>
      <c r="S18" s="13">
        <v>215.0</v>
      </c>
      <c r="T18" s="13">
        <v>5270.0</v>
      </c>
      <c r="U18" s="15">
        <v>7181.0</v>
      </c>
      <c r="V18" s="13">
        <v>140.0</v>
      </c>
      <c r="W18" s="13">
        <v>120.0</v>
      </c>
      <c r="X18" s="13">
        <v>69.0</v>
      </c>
      <c r="Y18" s="13">
        <v>183.0</v>
      </c>
      <c r="Z18" s="13">
        <v>57238.0</v>
      </c>
      <c r="AA18" s="13">
        <v>206.0</v>
      </c>
      <c r="AB18" s="13">
        <v>101.0</v>
      </c>
      <c r="AC18" s="13">
        <v>797.0</v>
      </c>
      <c r="AD18" s="13">
        <v>1594.0</v>
      </c>
      <c r="AE18" s="16">
        <f t="shared" si="1"/>
        <v>107989</v>
      </c>
      <c r="AF18" s="13"/>
      <c r="AG18" s="13"/>
      <c r="AH18" s="13"/>
      <c r="AI18" s="17">
        <f t="shared" si="2"/>
        <v>107989</v>
      </c>
      <c r="AJ18" s="18">
        <v>222154.0</v>
      </c>
      <c r="AK18" s="19">
        <f t="shared" si="3"/>
        <v>0.4860997326</v>
      </c>
      <c r="AL18" s="20" t="s">
        <v>42</v>
      </c>
      <c r="AM18" s="21">
        <f t="shared" si="4"/>
        <v>-0.5419857959</v>
      </c>
    </row>
    <row r="19">
      <c r="A19" s="10">
        <v>18.0</v>
      </c>
      <c r="B19" s="10" t="s">
        <v>91</v>
      </c>
      <c r="C19" s="11" t="s">
        <v>92</v>
      </c>
      <c r="D19" s="23" t="s">
        <v>93</v>
      </c>
      <c r="E19" s="13">
        <v>131.0</v>
      </c>
      <c r="F19" s="13">
        <v>589.0</v>
      </c>
      <c r="G19" s="13">
        <v>904.0</v>
      </c>
      <c r="H19" s="14">
        <v>5138.0</v>
      </c>
      <c r="I19" s="13">
        <v>756.0</v>
      </c>
      <c r="J19" s="13">
        <v>762.0</v>
      </c>
      <c r="K19" s="13">
        <v>127.0</v>
      </c>
      <c r="L19" s="13">
        <v>226.0</v>
      </c>
      <c r="M19" s="13">
        <v>2125.0</v>
      </c>
      <c r="N19" s="13">
        <v>1431.0</v>
      </c>
      <c r="O19" s="13">
        <v>74.0</v>
      </c>
      <c r="P19" s="13">
        <v>37.0</v>
      </c>
      <c r="Q19" s="13">
        <v>147.0</v>
      </c>
      <c r="R19" s="13">
        <v>5072.0</v>
      </c>
      <c r="S19" s="13">
        <v>73.0</v>
      </c>
      <c r="T19" s="13">
        <v>2474.0</v>
      </c>
      <c r="U19" s="15">
        <v>7972.0</v>
      </c>
      <c r="V19" s="13">
        <v>96.0</v>
      </c>
      <c r="W19" s="13">
        <v>69.0</v>
      </c>
      <c r="X19" s="13">
        <v>59.0</v>
      </c>
      <c r="Y19" s="13">
        <v>56.0</v>
      </c>
      <c r="Z19" s="13">
        <v>4611.0</v>
      </c>
      <c r="AA19" s="13">
        <v>82.0</v>
      </c>
      <c r="AB19" s="13">
        <v>43.0</v>
      </c>
      <c r="AC19" s="13">
        <v>49.0</v>
      </c>
      <c r="AD19" s="13">
        <v>1403.0</v>
      </c>
      <c r="AE19" s="16">
        <f t="shared" si="1"/>
        <v>34506</v>
      </c>
      <c r="AF19" s="13">
        <v>35404.0</v>
      </c>
      <c r="AG19" s="13">
        <v>293.0</v>
      </c>
      <c r="AH19" s="13">
        <v>600.0</v>
      </c>
      <c r="AI19" s="17">
        <f t="shared" si="2"/>
        <v>35399</v>
      </c>
      <c r="AJ19" s="18">
        <v>75579.0</v>
      </c>
      <c r="AK19" s="19">
        <f t="shared" si="3"/>
        <v>0.4565553924</v>
      </c>
      <c r="AL19" s="20" t="s">
        <v>42</v>
      </c>
      <c r="AM19" s="21">
        <f t="shared" si="4"/>
        <v>0.5515764889</v>
      </c>
    </row>
    <row r="20">
      <c r="A20" s="10">
        <v>19.0</v>
      </c>
      <c r="B20" s="10" t="s">
        <v>94</v>
      </c>
      <c r="C20" s="11" t="s">
        <v>95</v>
      </c>
      <c r="D20" s="12" t="s">
        <v>96</v>
      </c>
      <c r="E20" s="13">
        <v>241.0</v>
      </c>
      <c r="F20" s="13">
        <v>644.0</v>
      </c>
      <c r="G20" s="13">
        <v>1392.0</v>
      </c>
      <c r="H20" s="14">
        <v>2979.0</v>
      </c>
      <c r="I20" s="13">
        <v>605.0</v>
      </c>
      <c r="J20" s="13">
        <v>354.0</v>
      </c>
      <c r="K20" s="13">
        <v>208.0</v>
      </c>
      <c r="L20" s="13">
        <v>513.0</v>
      </c>
      <c r="M20" s="13">
        <v>18326.0</v>
      </c>
      <c r="N20" s="13">
        <v>1933.0</v>
      </c>
      <c r="O20" s="13">
        <v>110.0</v>
      </c>
      <c r="P20" s="13">
        <v>98.0</v>
      </c>
      <c r="Q20" s="13">
        <v>146.0</v>
      </c>
      <c r="R20" s="13">
        <v>9756.0</v>
      </c>
      <c r="S20" s="13">
        <v>85.0</v>
      </c>
      <c r="T20" s="13">
        <v>2097.0</v>
      </c>
      <c r="U20" s="15">
        <v>6558.0</v>
      </c>
      <c r="V20" s="13">
        <v>506.0</v>
      </c>
      <c r="W20" s="13">
        <v>89.0</v>
      </c>
      <c r="X20" s="13">
        <v>99.0</v>
      </c>
      <c r="Y20" s="13">
        <v>49.0</v>
      </c>
      <c r="Z20" s="13">
        <v>6638.0</v>
      </c>
      <c r="AA20" s="13">
        <v>77.0</v>
      </c>
      <c r="AB20" s="13">
        <v>51.0</v>
      </c>
      <c r="AC20" s="13">
        <v>110.0</v>
      </c>
      <c r="AD20" s="13">
        <v>5229.0</v>
      </c>
      <c r="AE20" s="16">
        <f t="shared" si="1"/>
        <v>58893</v>
      </c>
      <c r="AF20" s="13">
        <v>60341.0</v>
      </c>
      <c r="AG20" s="13">
        <v>446.0</v>
      </c>
      <c r="AH20" s="13">
        <v>1002.0</v>
      </c>
      <c r="AI20" s="17">
        <f t="shared" si="2"/>
        <v>60341</v>
      </c>
      <c r="AJ20" s="18">
        <v>104271.0</v>
      </c>
      <c r="AK20" s="19">
        <f t="shared" si="3"/>
        <v>0.5648070892</v>
      </c>
      <c r="AL20" s="20" t="s">
        <v>42</v>
      </c>
      <c r="AM20" s="21">
        <f t="shared" si="4"/>
        <v>1.201409869</v>
      </c>
    </row>
    <row r="21">
      <c r="A21" s="10">
        <v>20.0</v>
      </c>
      <c r="B21" s="10" t="s">
        <v>97</v>
      </c>
      <c r="C21" s="11" t="s">
        <v>98</v>
      </c>
      <c r="D21" s="12" t="s">
        <v>99</v>
      </c>
      <c r="E21" s="13">
        <v>1054.0</v>
      </c>
      <c r="F21" s="13">
        <v>4416.0</v>
      </c>
      <c r="G21" s="13">
        <v>9188.0</v>
      </c>
      <c r="H21" s="14">
        <v>29463.0</v>
      </c>
      <c r="I21" s="13">
        <v>7857.0</v>
      </c>
      <c r="J21" s="13">
        <v>3634.0</v>
      </c>
      <c r="K21" s="13">
        <v>582.0</v>
      </c>
      <c r="L21" s="13">
        <v>1129.0</v>
      </c>
      <c r="M21" s="13">
        <v>2913.0</v>
      </c>
      <c r="N21" s="13">
        <v>53652.0</v>
      </c>
      <c r="O21" s="13">
        <v>314.0</v>
      </c>
      <c r="P21" s="13">
        <v>168.0</v>
      </c>
      <c r="Q21" s="13">
        <v>742.0</v>
      </c>
      <c r="R21" s="13">
        <v>21097.0</v>
      </c>
      <c r="S21" s="13">
        <v>250.0</v>
      </c>
      <c r="T21" s="13">
        <v>12547.0</v>
      </c>
      <c r="U21" s="15">
        <v>43496.0</v>
      </c>
      <c r="V21" s="13">
        <v>298.0</v>
      </c>
      <c r="W21" s="13">
        <v>202.0</v>
      </c>
      <c r="X21" s="13">
        <v>198.0</v>
      </c>
      <c r="Y21" s="13">
        <v>589.0</v>
      </c>
      <c r="Z21" s="13">
        <v>8608.0</v>
      </c>
      <c r="AA21" s="13">
        <v>449.0</v>
      </c>
      <c r="AB21" s="13">
        <v>163.0</v>
      </c>
      <c r="AC21" s="13">
        <v>183.0</v>
      </c>
      <c r="AD21" s="13">
        <v>6833.0</v>
      </c>
      <c r="AE21" s="16">
        <f t="shared" si="1"/>
        <v>210025</v>
      </c>
      <c r="AF21" s="13"/>
      <c r="AG21" s="13"/>
      <c r="AH21" s="13"/>
      <c r="AI21" s="17">
        <f t="shared" si="2"/>
        <v>210025</v>
      </c>
      <c r="AJ21" s="18">
        <v>369842.0</v>
      </c>
      <c r="AK21" s="19">
        <f t="shared" si="3"/>
        <v>0.5678776342</v>
      </c>
      <c r="AL21" s="20" t="s">
        <v>42</v>
      </c>
      <c r="AM21" s="21">
        <f t="shared" si="4"/>
        <v>0.4762922988</v>
      </c>
    </row>
    <row r="22">
      <c r="A22" s="10">
        <v>21.0</v>
      </c>
      <c r="B22" s="10" t="s">
        <v>100</v>
      </c>
      <c r="C22" s="11" t="s">
        <v>101</v>
      </c>
      <c r="D22" s="12" t="s">
        <v>102</v>
      </c>
      <c r="E22" s="13">
        <v>776.0</v>
      </c>
      <c r="F22" s="13">
        <v>1747.0</v>
      </c>
      <c r="G22" s="13">
        <v>4777.0</v>
      </c>
      <c r="H22" s="14">
        <v>20346.0</v>
      </c>
      <c r="I22" s="13">
        <v>2546.0</v>
      </c>
      <c r="J22" s="13">
        <v>6250.0</v>
      </c>
      <c r="K22" s="13">
        <v>275.0</v>
      </c>
      <c r="L22" s="13">
        <v>684.0</v>
      </c>
      <c r="M22" s="13">
        <v>1197.0</v>
      </c>
      <c r="N22" s="13">
        <v>24250.0</v>
      </c>
      <c r="O22" s="13">
        <v>307.0</v>
      </c>
      <c r="P22" s="13">
        <v>170.0</v>
      </c>
      <c r="Q22" s="13">
        <v>637.0</v>
      </c>
      <c r="R22" s="13">
        <v>11784.0</v>
      </c>
      <c r="S22" s="13">
        <v>250.0</v>
      </c>
      <c r="T22" s="13">
        <v>4250.0</v>
      </c>
      <c r="U22" s="15">
        <v>29339.0</v>
      </c>
      <c r="V22" s="13">
        <v>195.0</v>
      </c>
      <c r="W22" s="13">
        <v>191.0</v>
      </c>
      <c r="X22" s="13">
        <v>196.0</v>
      </c>
      <c r="Y22" s="13">
        <v>184.0</v>
      </c>
      <c r="Z22" s="13">
        <v>5053.0</v>
      </c>
      <c r="AA22" s="13">
        <v>264.0</v>
      </c>
      <c r="AB22" s="13">
        <v>144.0</v>
      </c>
      <c r="AC22" s="13">
        <v>153.0</v>
      </c>
      <c r="AD22" s="13">
        <v>4815.0</v>
      </c>
      <c r="AE22" s="16">
        <f t="shared" si="1"/>
        <v>120780</v>
      </c>
      <c r="AF22" s="13">
        <v>124816.0</v>
      </c>
      <c r="AG22" s="13"/>
      <c r="AH22" s="13"/>
      <c r="AI22" s="17">
        <f t="shared" si="2"/>
        <v>120780</v>
      </c>
      <c r="AJ22" s="18">
        <v>247464.0</v>
      </c>
      <c r="AK22" s="19">
        <f t="shared" si="3"/>
        <v>0.4880709921</v>
      </c>
      <c r="AL22" s="20" t="s">
        <v>42</v>
      </c>
      <c r="AM22" s="21">
        <f t="shared" si="4"/>
        <v>0.4420033422</v>
      </c>
    </row>
    <row r="23">
      <c r="A23" s="10">
        <v>22.0</v>
      </c>
      <c r="B23" s="10" t="s">
        <v>103</v>
      </c>
      <c r="C23" s="11" t="s">
        <v>104</v>
      </c>
      <c r="D23" s="12" t="s">
        <v>105</v>
      </c>
      <c r="E23" s="13">
        <v>704.0</v>
      </c>
      <c r="F23" s="13">
        <v>3040.0</v>
      </c>
      <c r="G23" s="13">
        <v>11169.0</v>
      </c>
      <c r="H23" s="14">
        <v>18340.0</v>
      </c>
      <c r="I23" s="13">
        <v>6297.0</v>
      </c>
      <c r="J23" s="13">
        <v>9153.0</v>
      </c>
      <c r="K23" s="13">
        <v>333.0</v>
      </c>
      <c r="L23" s="13">
        <v>692.0</v>
      </c>
      <c r="M23" s="13">
        <v>1224.0</v>
      </c>
      <c r="N23" s="13">
        <v>51137.0</v>
      </c>
      <c r="O23" s="13">
        <v>281.0</v>
      </c>
      <c r="P23" s="13">
        <v>160.0</v>
      </c>
      <c r="Q23" s="13">
        <v>400.0</v>
      </c>
      <c r="R23" s="13">
        <v>17384.0</v>
      </c>
      <c r="S23" s="13">
        <v>225.0</v>
      </c>
      <c r="T23" s="13">
        <v>7389.0</v>
      </c>
      <c r="U23" s="15">
        <v>48592.0</v>
      </c>
      <c r="V23" s="13">
        <v>279.0</v>
      </c>
      <c r="W23" s="13">
        <v>172.0</v>
      </c>
      <c r="X23" s="13">
        <v>210.0</v>
      </c>
      <c r="Y23" s="13">
        <v>410.0</v>
      </c>
      <c r="Z23" s="13">
        <v>6371.0</v>
      </c>
      <c r="AA23" s="13">
        <v>710.0</v>
      </c>
      <c r="AB23" s="13">
        <v>120.0</v>
      </c>
      <c r="AC23" s="13">
        <v>121.0</v>
      </c>
      <c r="AD23" s="13">
        <v>3614.0</v>
      </c>
      <c r="AE23" s="16">
        <f t="shared" si="1"/>
        <v>188527</v>
      </c>
      <c r="AF23" s="13">
        <v>192223.0</v>
      </c>
      <c r="AG23" s="13">
        <v>857.0</v>
      </c>
      <c r="AH23" s="13">
        <v>2839.0</v>
      </c>
      <c r="AI23" s="17">
        <f t="shared" si="2"/>
        <v>192223</v>
      </c>
      <c r="AJ23" s="18">
        <v>324703.0</v>
      </c>
      <c r="AK23" s="19">
        <f t="shared" si="3"/>
        <v>0.5806136685</v>
      </c>
      <c r="AL23" s="20" t="s">
        <v>42</v>
      </c>
      <c r="AM23" s="21">
        <f t="shared" si="4"/>
        <v>1.649509269</v>
      </c>
    </row>
    <row r="24">
      <c r="A24" s="10">
        <v>23.0</v>
      </c>
      <c r="B24" s="10" t="s">
        <v>106</v>
      </c>
      <c r="C24" s="11" t="s">
        <v>107</v>
      </c>
      <c r="D24" s="12" t="s">
        <v>108</v>
      </c>
      <c r="E24" s="13">
        <v>969.0</v>
      </c>
      <c r="F24" s="13">
        <v>6806.0</v>
      </c>
      <c r="G24" s="13">
        <v>4401.0</v>
      </c>
      <c r="H24" s="14">
        <v>19489.0</v>
      </c>
      <c r="I24" s="13">
        <v>11667.0</v>
      </c>
      <c r="J24" s="13">
        <v>1805.0</v>
      </c>
      <c r="K24" s="13">
        <v>270.0</v>
      </c>
      <c r="L24" s="13">
        <v>1303.0</v>
      </c>
      <c r="M24" s="13">
        <v>3419.0</v>
      </c>
      <c r="N24" s="13">
        <v>8502.0</v>
      </c>
      <c r="O24" s="13">
        <v>313.0</v>
      </c>
      <c r="P24" s="13">
        <v>142.0</v>
      </c>
      <c r="Q24" s="13">
        <v>695.0</v>
      </c>
      <c r="R24" s="13">
        <v>23382.0</v>
      </c>
      <c r="S24" s="13">
        <v>195.0</v>
      </c>
      <c r="T24" s="13">
        <v>8768.0</v>
      </c>
      <c r="U24" s="15">
        <v>36316.0</v>
      </c>
      <c r="V24" s="13">
        <v>1314.0</v>
      </c>
      <c r="W24" s="13">
        <v>146.0</v>
      </c>
      <c r="X24" s="13">
        <v>146.0</v>
      </c>
      <c r="Y24" s="13">
        <v>568.0</v>
      </c>
      <c r="Z24" s="13">
        <v>10944.0</v>
      </c>
      <c r="AA24" s="13">
        <v>190.0</v>
      </c>
      <c r="AB24" s="13">
        <v>152.0</v>
      </c>
      <c r="AC24" s="13">
        <v>196.0</v>
      </c>
      <c r="AD24" s="13">
        <v>8084.0</v>
      </c>
      <c r="AE24" s="16">
        <f t="shared" si="1"/>
        <v>150182</v>
      </c>
      <c r="AF24" s="13"/>
      <c r="AG24" s="13"/>
      <c r="AH24" s="13"/>
      <c r="AI24" s="17">
        <f t="shared" si="2"/>
        <v>150182</v>
      </c>
      <c r="AJ24" s="18">
        <v>282856.0</v>
      </c>
      <c r="AK24" s="19">
        <f t="shared" si="3"/>
        <v>0.5309486099</v>
      </c>
      <c r="AL24" s="20" t="s">
        <v>42</v>
      </c>
      <c r="AM24" s="21">
        <f t="shared" si="4"/>
        <v>0.8634101288</v>
      </c>
    </row>
    <row r="25">
      <c r="A25" s="10">
        <v>24.0</v>
      </c>
      <c r="B25" s="10" t="s">
        <v>109</v>
      </c>
      <c r="C25" s="11" t="s">
        <v>110</v>
      </c>
      <c r="D25" s="12" t="s">
        <v>111</v>
      </c>
      <c r="E25" s="13">
        <v>882.0</v>
      </c>
      <c r="F25" s="13">
        <v>11500.0</v>
      </c>
      <c r="G25" s="13">
        <v>6434.0</v>
      </c>
      <c r="H25" s="14">
        <v>21858.0</v>
      </c>
      <c r="I25" s="13">
        <v>18334.0</v>
      </c>
      <c r="J25" s="13">
        <v>2707.0</v>
      </c>
      <c r="K25" s="13">
        <v>326.0</v>
      </c>
      <c r="L25" s="13">
        <v>956.0</v>
      </c>
      <c r="M25" s="13">
        <v>4720.0</v>
      </c>
      <c r="N25" s="13">
        <v>15812.0</v>
      </c>
      <c r="O25" s="13">
        <v>460.0</v>
      </c>
      <c r="P25" s="13">
        <v>169.0</v>
      </c>
      <c r="Q25" s="13">
        <v>897.0</v>
      </c>
      <c r="R25" s="13">
        <v>25509.0</v>
      </c>
      <c r="S25" s="13">
        <v>220.0</v>
      </c>
      <c r="T25" s="13">
        <v>14456.0</v>
      </c>
      <c r="U25" s="15">
        <v>39602.0</v>
      </c>
      <c r="V25" s="13">
        <v>2381.0</v>
      </c>
      <c r="W25" s="13">
        <v>186.0</v>
      </c>
      <c r="X25" s="13">
        <v>163.0</v>
      </c>
      <c r="Y25" s="13">
        <v>1106.0</v>
      </c>
      <c r="Z25" s="13">
        <v>14321.0</v>
      </c>
      <c r="AA25" s="13">
        <v>214.0</v>
      </c>
      <c r="AB25" s="13">
        <v>148.0</v>
      </c>
      <c r="AC25" s="13">
        <v>209.0</v>
      </c>
      <c r="AD25" s="13">
        <v>11268.0</v>
      </c>
      <c r="AE25" s="16">
        <f t="shared" si="1"/>
        <v>194838</v>
      </c>
      <c r="AF25" s="13">
        <v>197840.0</v>
      </c>
      <c r="AG25" s="13">
        <v>718.0</v>
      </c>
      <c r="AH25" s="13">
        <v>2282.0</v>
      </c>
      <c r="AI25" s="17">
        <f t="shared" si="2"/>
        <v>197838</v>
      </c>
      <c r="AJ25" s="18">
        <v>328777.0</v>
      </c>
      <c r="AK25" s="19">
        <f t="shared" si="3"/>
        <v>0.5926144469</v>
      </c>
      <c r="AL25" s="20" t="s">
        <v>42</v>
      </c>
      <c r="AM25" s="21">
        <f t="shared" si="4"/>
        <v>0.8117851588</v>
      </c>
    </row>
    <row r="26">
      <c r="A26" s="10">
        <v>25.0</v>
      </c>
      <c r="B26" s="10" t="s">
        <v>112</v>
      </c>
      <c r="C26" s="11" t="s">
        <v>113</v>
      </c>
      <c r="D26" s="12" t="s">
        <v>114</v>
      </c>
      <c r="E26" s="13">
        <v>692.0</v>
      </c>
      <c r="F26" s="13">
        <v>3675.0</v>
      </c>
      <c r="G26" s="13">
        <v>2183.0</v>
      </c>
      <c r="H26" s="14">
        <v>6113.0</v>
      </c>
      <c r="I26" s="13">
        <v>2312.0</v>
      </c>
      <c r="J26" s="13">
        <v>1298.0</v>
      </c>
      <c r="K26" s="13">
        <v>522.0</v>
      </c>
      <c r="L26" s="13">
        <v>449.0</v>
      </c>
      <c r="M26" s="13">
        <v>12471.0</v>
      </c>
      <c r="N26" s="13">
        <v>4121.0</v>
      </c>
      <c r="O26" s="13">
        <v>224.0</v>
      </c>
      <c r="P26" s="13">
        <v>164.0</v>
      </c>
      <c r="Q26" s="13">
        <v>598.0</v>
      </c>
      <c r="R26" s="13">
        <v>32512.0</v>
      </c>
      <c r="S26" s="13">
        <v>226.0</v>
      </c>
      <c r="T26" s="13">
        <v>11781.0</v>
      </c>
      <c r="U26" s="15">
        <v>19907.0</v>
      </c>
      <c r="V26" s="13">
        <v>399.0</v>
      </c>
      <c r="W26" s="13">
        <v>183.0</v>
      </c>
      <c r="X26" s="13">
        <v>153.0</v>
      </c>
      <c r="Y26" s="13">
        <v>180.0</v>
      </c>
      <c r="Z26" s="13">
        <v>10773.0</v>
      </c>
      <c r="AA26" s="13">
        <v>157.0</v>
      </c>
      <c r="AB26" s="13">
        <v>162.0</v>
      </c>
      <c r="AC26" s="13">
        <v>615.0</v>
      </c>
      <c r="AD26" s="13">
        <v>14283.0</v>
      </c>
      <c r="AE26" s="16">
        <f t="shared" si="1"/>
        <v>126153</v>
      </c>
      <c r="AF26" s="13"/>
      <c r="AG26" s="13"/>
      <c r="AH26" s="13"/>
      <c r="AI26" s="17">
        <f t="shared" si="2"/>
        <v>126153</v>
      </c>
      <c r="AJ26" s="18">
        <v>290480.0</v>
      </c>
      <c r="AK26" s="19">
        <f t="shared" si="3"/>
        <v>0.4342915175</v>
      </c>
      <c r="AL26" s="20" t="s">
        <v>42</v>
      </c>
      <c r="AM26" s="21">
        <f t="shared" si="4"/>
        <v>2.256502536</v>
      </c>
    </row>
    <row r="27">
      <c r="A27" s="10">
        <v>26.0</v>
      </c>
      <c r="B27" s="10" t="s">
        <v>115</v>
      </c>
      <c r="C27" s="11" t="s">
        <v>116</v>
      </c>
      <c r="D27" s="12" t="s">
        <v>117</v>
      </c>
      <c r="E27" s="13">
        <v>510.0</v>
      </c>
      <c r="F27" s="13">
        <v>2334.0</v>
      </c>
      <c r="G27" s="13">
        <v>1872.0</v>
      </c>
      <c r="H27" s="14">
        <v>8372.0</v>
      </c>
      <c r="I27" s="13">
        <v>3817.0</v>
      </c>
      <c r="J27" s="13">
        <v>710.0</v>
      </c>
      <c r="K27" s="13">
        <v>414.0</v>
      </c>
      <c r="L27" s="13">
        <v>566.0</v>
      </c>
      <c r="M27" s="13">
        <v>10463.0</v>
      </c>
      <c r="N27" s="13">
        <v>4938.0</v>
      </c>
      <c r="O27" s="13">
        <v>229.0</v>
      </c>
      <c r="P27" s="13">
        <v>165.0</v>
      </c>
      <c r="Q27" s="13">
        <v>501.0</v>
      </c>
      <c r="R27" s="13">
        <v>24099.0</v>
      </c>
      <c r="S27" s="13">
        <v>274.0</v>
      </c>
      <c r="T27" s="13">
        <v>5790.0</v>
      </c>
      <c r="U27" s="15">
        <v>20541.0</v>
      </c>
      <c r="V27" s="13">
        <v>422.0</v>
      </c>
      <c r="W27" s="13">
        <v>176.0</v>
      </c>
      <c r="X27" s="13">
        <v>156.0</v>
      </c>
      <c r="Y27" s="13">
        <v>168.0</v>
      </c>
      <c r="Z27" s="13">
        <v>13907.0</v>
      </c>
      <c r="AA27" s="13">
        <v>180.0</v>
      </c>
      <c r="AB27" s="13">
        <v>135.0</v>
      </c>
      <c r="AC27" s="13">
        <v>190.0</v>
      </c>
      <c r="AD27" s="13">
        <v>8349.0</v>
      </c>
      <c r="AE27" s="16">
        <f t="shared" si="1"/>
        <v>109278</v>
      </c>
      <c r="AF27" s="13"/>
      <c r="AG27" s="13"/>
      <c r="AH27" s="13"/>
      <c r="AI27" s="17">
        <f t="shared" si="2"/>
        <v>109278</v>
      </c>
      <c r="AJ27" s="18">
        <v>230674.0</v>
      </c>
      <c r="AK27" s="19">
        <f t="shared" si="3"/>
        <v>0.473733494</v>
      </c>
      <c r="AL27" s="20" t="s">
        <v>42</v>
      </c>
      <c r="AM27" s="21">
        <f t="shared" si="4"/>
        <v>1.453535595</v>
      </c>
    </row>
    <row r="28">
      <c r="A28" s="10">
        <v>27.0</v>
      </c>
      <c r="B28" s="10" t="s">
        <v>118</v>
      </c>
      <c r="C28" s="11" t="s">
        <v>119</v>
      </c>
      <c r="D28" s="23" t="s">
        <v>120</v>
      </c>
      <c r="E28" s="13">
        <v>119.0</v>
      </c>
      <c r="F28" s="13">
        <v>393.0</v>
      </c>
      <c r="G28" s="13">
        <v>327.0</v>
      </c>
      <c r="H28" s="14">
        <v>757.0</v>
      </c>
      <c r="I28" s="13">
        <v>313.0</v>
      </c>
      <c r="J28" s="13">
        <v>510.0</v>
      </c>
      <c r="K28" s="13">
        <v>212.0</v>
      </c>
      <c r="L28" s="13">
        <v>98.0</v>
      </c>
      <c r="M28" s="13">
        <v>5262.0</v>
      </c>
      <c r="N28" s="13">
        <v>839.0</v>
      </c>
      <c r="O28" s="13">
        <v>92.0</v>
      </c>
      <c r="P28" s="13">
        <v>70.0</v>
      </c>
      <c r="Q28" s="13">
        <v>185.0</v>
      </c>
      <c r="R28" s="13">
        <v>8689.0</v>
      </c>
      <c r="S28" s="13">
        <v>69.0</v>
      </c>
      <c r="T28" s="13">
        <v>2534.0</v>
      </c>
      <c r="U28" s="15">
        <v>4337.0</v>
      </c>
      <c r="V28" s="13">
        <v>161.0</v>
      </c>
      <c r="W28" s="13">
        <v>58.0</v>
      </c>
      <c r="X28" s="13">
        <v>42.0</v>
      </c>
      <c r="Y28" s="13">
        <v>36.0</v>
      </c>
      <c r="Z28" s="13">
        <v>1471.0</v>
      </c>
      <c r="AA28" s="13">
        <v>33.0</v>
      </c>
      <c r="AB28" s="13">
        <v>51.0</v>
      </c>
      <c r="AC28" s="13">
        <v>63.0</v>
      </c>
      <c r="AD28" s="13">
        <v>8797.0</v>
      </c>
      <c r="AE28" s="16">
        <f t="shared" si="1"/>
        <v>35518</v>
      </c>
      <c r="AF28" s="13"/>
      <c r="AG28" s="13"/>
      <c r="AH28" s="13"/>
      <c r="AI28" s="17">
        <f t="shared" si="2"/>
        <v>35518</v>
      </c>
      <c r="AJ28" s="18">
        <v>88264.0</v>
      </c>
      <c r="AK28" s="19">
        <f t="shared" si="3"/>
        <v>0.4024064171</v>
      </c>
      <c r="AL28" s="20" t="s">
        <v>42</v>
      </c>
      <c r="AM28" s="21">
        <f t="shared" si="4"/>
        <v>4.729194188</v>
      </c>
    </row>
    <row r="29">
      <c r="A29" s="10">
        <v>28.0</v>
      </c>
      <c r="B29" s="10" t="s">
        <v>121</v>
      </c>
      <c r="C29" s="11" t="s">
        <v>122</v>
      </c>
      <c r="D29" s="23" t="s">
        <v>123</v>
      </c>
      <c r="E29" s="13">
        <v>271.0</v>
      </c>
      <c r="F29" s="13">
        <v>3056.0</v>
      </c>
      <c r="G29" s="13">
        <v>1162.0</v>
      </c>
      <c r="H29" s="14">
        <v>1472.0</v>
      </c>
      <c r="I29" s="13">
        <v>1762.0</v>
      </c>
      <c r="J29" s="13">
        <v>1191.0</v>
      </c>
      <c r="K29" s="13">
        <v>80.0</v>
      </c>
      <c r="L29" s="13">
        <v>275.0</v>
      </c>
      <c r="M29" s="13">
        <v>2174.0</v>
      </c>
      <c r="N29" s="13">
        <v>4696.0</v>
      </c>
      <c r="O29" s="13">
        <v>88.0</v>
      </c>
      <c r="P29" s="13">
        <v>16.0</v>
      </c>
      <c r="Q29" s="13">
        <v>43.0</v>
      </c>
      <c r="R29" s="13">
        <v>4403.0</v>
      </c>
      <c r="S29" s="13">
        <v>42.0</v>
      </c>
      <c r="T29" s="13">
        <v>2376.0</v>
      </c>
      <c r="U29" s="15">
        <v>1585.0</v>
      </c>
      <c r="V29" s="13">
        <v>257.0</v>
      </c>
      <c r="W29" s="13">
        <v>15.0</v>
      </c>
      <c r="X29" s="13">
        <v>49.0</v>
      </c>
      <c r="Y29" s="13">
        <v>298.0</v>
      </c>
      <c r="Z29" s="13">
        <v>1283.0</v>
      </c>
      <c r="AA29" s="13">
        <v>42.0</v>
      </c>
      <c r="AB29" s="13">
        <v>15.0</v>
      </c>
      <c r="AC29" s="13">
        <v>45.0</v>
      </c>
      <c r="AD29" s="13">
        <v>1754.0</v>
      </c>
      <c r="AE29" s="16">
        <f t="shared" si="1"/>
        <v>28450</v>
      </c>
      <c r="AF29" s="13"/>
      <c r="AG29" s="13"/>
      <c r="AH29" s="13"/>
      <c r="AI29" s="17">
        <f t="shared" si="2"/>
        <v>28450</v>
      </c>
      <c r="AJ29" s="18">
        <v>88836.0</v>
      </c>
      <c r="AK29" s="19">
        <f t="shared" si="3"/>
        <v>0.3202530506</v>
      </c>
      <c r="AL29" s="20" t="s">
        <v>42</v>
      </c>
      <c r="AM29" s="21">
        <f t="shared" si="4"/>
        <v>0.07676630435</v>
      </c>
    </row>
    <row r="30">
      <c r="A30" s="10">
        <v>29.0</v>
      </c>
      <c r="B30" s="10" t="s">
        <v>124</v>
      </c>
      <c r="C30" s="11" t="s">
        <v>125</v>
      </c>
      <c r="D30" s="12" t="s">
        <v>126</v>
      </c>
      <c r="E30" s="13">
        <v>237.0</v>
      </c>
      <c r="F30" s="13">
        <v>884.0</v>
      </c>
      <c r="G30" s="13">
        <v>1230.0</v>
      </c>
      <c r="H30" s="14">
        <v>2816.0</v>
      </c>
      <c r="I30" s="13">
        <v>1225.0</v>
      </c>
      <c r="J30" s="13">
        <v>550.0</v>
      </c>
      <c r="K30" s="13">
        <v>72.0</v>
      </c>
      <c r="L30" s="13">
        <v>178.0</v>
      </c>
      <c r="M30" s="13">
        <v>1384.0</v>
      </c>
      <c r="N30" s="13">
        <v>2426.0</v>
      </c>
      <c r="O30" s="13">
        <v>58.0</v>
      </c>
      <c r="P30" s="13">
        <v>16.0</v>
      </c>
      <c r="Q30" s="13">
        <v>61.0</v>
      </c>
      <c r="R30" s="13">
        <v>2550.0</v>
      </c>
      <c r="S30" s="13">
        <v>24.0</v>
      </c>
      <c r="T30" s="13">
        <v>1305.0</v>
      </c>
      <c r="U30" s="15">
        <v>1495.0</v>
      </c>
      <c r="V30" s="13">
        <v>65.0</v>
      </c>
      <c r="W30" s="13">
        <v>34.0</v>
      </c>
      <c r="X30" s="13">
        <v>55.0</v>
      </c>
      <c r="Y30" s="13">
        <v>92.0</v>
      </c>
      <c r="Z30" s="13">
        <v>915.0</v>
      </c>
      <c r="AA30" s="13">
        <v>61.0</v>
      </c>
      <c r="AB30" s="13">
        <v>25.0</v>
      </c>
      <c r="AC30" s="13">
        <v>20.0</v>
      </c>
      <c r="AD30" s="13">
        <v>1118.0</v>
      </c>
      <c r="AE30" s="16">
        <f t="shared" si="1"/>
        <v>18896</v>
      </c>
      <c r="AF30" s="13"/>
      <c r="AG30" s="13"/>
      <c r="AH30" s="13"/>
      <c r="AI30" s="17">
        <f t="shared" si="2"/>
        <v>18896</v>
      </c>
      <c r="AJ30" s="18">
        <v>117113.0</v>
      </c>
      <c r="AK30" s="19">
        <f t="shared" si="3"/>
        <v>0.1613484412</v>
      </c>
      <c r="AL30" s="20" t="s">
        <v>42</v>
      </c>
      <c r="AM30" s="21">
        <f t="shared" si="4"/>
        <v>-0.8836120401</v>
      </c>
    </row>
    <row r="31">
      <c r="A31" s="10">
        <v>30.0</v>
      </c>
      <c r="B31" s="10" t="s">
        <v>127</v>
      </c>
      <c r="C31" s="11" t="s">
        <v>128</v>
      </c>
      <c r="D31" s="12" t="s">
        <v>129</v>
      </c>
      <c r="E31" s="13">
        <v>51.0</v>
      </c>
      <c r="F31" s="13">
        <v>746.0</v>
      </c>
      <c r="G31" s="13">
        <v>277.0</v>
      </c>
      <c r="H31" s="14">
        <v>169.0</v>
      </c>
      <c r="I31" s="13">
        <v>467.0</v>
      </c>
      <c r="J31" s="13">
        <v>167.0</v>
      </c>
      <c r="K31" s="13">
        <v>11.0</v>
      </c>
      <c r="L31" s="13">
        <v>37.0</v>
      </c>
      <c r="M31" s="13">
        <v>244.0</v>
      </c>
      <c r="N31" s="13">
        <v>535.0</v>
      </c>
      <c r="O31" s="13">
        <v>12.0</v>
      </c>
      <c r="P31" s="13">
        <v>2.0</v>
      </c>
      <c r="Q31" s="13">
        <v>8.0</v>
      </c>
      <c r="R31" s="13">
        <v>1159.0</v>
      </c>
      <c r="S31" s="13">
        <v>1.0</v>
      </c>
      <c r="T31" s="13">
        <v>343.0</v>
      </c>
      <c r="U31" s="15">
        <v>338.0</v>
      </c>
      <c r="V31" s="13">
        <v>39.0</v>
      </c>
      <c r="W31" s="13">
        <v>5.0</v>
      </c>
      <c r="X31" s="13">
        <v>10.0</v>
      </c>
      <c r="Y31" s="13">
        <v>35.0</v>
      </c>
      <c r="Z31" s="13">
        <v>349.0</v>
      </c>
      <c r="AA31" s="13">
        <v>5.0</v>
      </c>
      <c r="AB31" s="13">
        <v>4.0</v>
      </c>
      <c r="AC31" s="13">
        <v>5.0</v>
      </c>
      <c r="AD31" s="13">
        <v>526.0</v>
      </c>
      <c r="AE31" s="16">
        <f t="shared" si="1"/>
        <v>5545</v>
      </c>
      <c r="AF31" s="13"/>
      <c r="AG31" s="13"/>
      <c r="AH31" s="13"/>
      <c r="AI31" s="17">
        <f t="shared" si="2"/>
        <v>5545</v>
      </c>
      <c r="AJ31" s="18">
        <v>28623.0</v>
      </c>
      <c r="AK31" s="19">
        <f t="shared" si="3"/>
        <v>0.1937253258</v>
      </c>
      <c r="AL31" s="20" t="s">
        <v>42</v>
      </c>
      <c r="AM31" s="21">
        <f t="shared" si="4"/>
        <v>1</v>
      </c>
    </row>
    <row r="32">
      <c r="A32" s="10">
        <v>31.0</v>
      </c>
      <c r="B32" s="10" t="s">
        <v>130</v>
      </c>
      <c r="C32" s="11" t="s">
        <v>131</v>
      </c>
      <c r="D32" s="12" t="s">
        <v>132</v>
      </c>
      <c r="E32" s="13">
        <v>20.0</v>
      </c>
      <c r="F32" s="13">
        <v>161.0</v>
      </c>
      <c r="G32" s="13">
        <v>238.0</v>
      </c>
      <c r="H32" s="14">
        <v>371.0</v>
      </c>
      <c r="I32" s="13">
        <v>252.0</v>
      </c>
      <c r="J32" s="13">
        <v>103.0</v>
      </c>
      <c r="K32" s="13">
        <v>14.0</v>
      </c>
      <c r="L32" s="13">
        <v>45.0</v>
      </c>
      <c r="M32" s="13">
        <v>357.0</v>
      </c>
      <c r="N32" s="13">
        <v>432.0</v>
      </c>
      <c r="O32" s="13">
        <v>9.0</v>
      </c>
      <c r="P32" s="13">
        <v>3.0</v>
      </c>
      <c r="Q32" s="13">
        <v>55.0</v>
      </c>
      <c r="R32" s="13">
        <v>919.0</v>
      </c>
      <c r="S32" s="13">
        <v>8.0</v>
      </c>
      <c r="T32" s="13">
        <v>158.0</v>
      </c>
      <c r="U32" s="15">
        <v>858.0</v>
      </c>
      <c r="V32" s="13">
        <v>5.0</v>
      </c>
      <c r="W32" s="13">
        <v>6.0</v>
      </c>
      <c r="X32" s="13">
        <v>5.0</v>
      </c>
      <c r="Y32" s="13">
        <v>11.0</v>
      </c>
      <c r="Z32" s="13">
        <v>418.0</v>
      </c>
      <c r="AA32" s="13">
        <v>12.0</v>
      </c>
      <c r="AB32" s="13">
        <v>2.0</v>
      </c>
      <c r="AC32" s="13">
        <v>5.0</v>
      </c>
      <c r="AD32" s="13">
        <v>791.0</v>
      </c>
      <c r="AE32" s="16">
        <f t="shared" si="1"/>
        <v>5258</v>
      </c>
      <c r="AF32" s="13"/>
      <c r="AG32" s="13"/>
      <c r="AH32" s="13"/>
      <c r="AI32" s="17">
        <f t="shared" si="2"/>
        <v>5258</v>
      </c>
      <c r="AJ32" s="18">
        <v>57697.0</v>
      </c>
      <c r="AK32" s="19">
        <f t="shared" si="3"/>
        <v>0.09113125466</v>
      </c>
      <c r="AL32" s="20" t="s">
        <v>42</v>
      </c>
      <c r="AM32" s="21">
        <f t="shared" si="4"/>
        <v>1.312668464</v>
      </c>
    </row>
    <row r="33" ht="21.75" customHeight="1">
      <c r="A33" s="10">
        <v>32.0</v>
      </c>
      <c r="B33" s="10" t="s">
        <v>133</v>
      </c>
      <c r="C33" s="11" t="s">
        <v>134</v>
      </c>
      <c r="D33" s="12" t="s">
        <v>135</v>
      </c>
      <c r="E33" s="13">
        <v>61.0</v>
      </c>
      <c r="F33" s="13">
        <v>831.0</v>
      </c>
      <c r="G33" s="13">
        <v>362.0</v>
      </c>
      <c r="H33" s="14">
        <v>422.0</v>
      </c>
      <c r="I33" s="13">
        <v>1404.0</v>
      </c>
      <c r="J33" s="13">
        <v>345.0</v>
      </c>
      <c r="K33" s="13">
        <v>18.0</v>
      </c>
      <c r="L33" s="13">
        <v>58.0</v>
      </c>
      <c r="M33" s="13">
        <v>461.0</v>
      </c>
      <c r="N33" s="13">
        <v>1446.0</v>
      </c>
      <c r="O33" s="13">
        <v>40.0</v>
      </c>
      <c r="P33" s="13">
        <v>7.0</v>
      </c>
      <c r="Q33" s="13">
        <v>19.0</v>
      </c>
      <c r="R33" s="13">
        <v>2018.0</v>
      </c>
      <c r="S33" s="13">
        <v>13.0</v>
      </c>
      <c r="T33" s="13">
        <v>507.0</v>
      </c>
      <c r="U33" s="15">
        <v>1077.0</v>
      </c>
      <c r="V33" s="13">
        <v>56.0</v>
      </c>
      <c r="W33" s="13">
        <v>8.0</v>
      </c>
      <c r="X33" s="13">
        <v>10.0</v>
      </c>
      <c r="Y33" s="13">
        <v>59.0</v>
      </c>
      <c r="Z33" s="13">
        <v>550.0</v>
      </c>
      <c r="AA33" s="13">
        <v>20.0</v>
      </c>
      <c r="AB33" s="13">
        <v>1.0</v>
      </c>
      <c r="AC33" s="13">
        <v>3.0</v>
      </c>
      <c r="AD33" s="13">
        <v>964.0</v>
      </c>
      <c r="AE33" s="16">
        <f t="shared" si="1"/>
        <v>10760</v>
      </c>
      <c r="AF33" s="13"/>
      <c r="AG33" s="13"/>
      <c r="AH33" s="13"/>
      <c r="AI33" s="17">
        <f t="shared" si="2"/>
        <v>10760</v>
      </c>
      <c r="AJ33" s="18">
        <v>35879.0</v>
      </c>
      <c r="AK33" s="19">
        <f t="shared" si="3"/>
        <v>0.2998968756</v>
      </c>
      <c r="AL33" s="20" t="s">
        <v>42</v>
      </c>
      <c r="AM33" s="21">
        <f t="shared" si="4"/>
        <v>1.552132701</v>
      </c>
    </row>
    <row r="34" ht="22.5" customHeight="1">
      <c r="A34" s="10">
        <v>33.0</v>
      </c>
      <c r="B34" s="10" t="s">
        <v>136</v>
      </c>
      <c r="C34" s="11" t="s">
        <v>137</v>
      </c>
      <c r="D34" s="12" t="s">
        <v>138</v>
      </c>
      <c r="E34" s="13">
        <v>101.0</v>
      </c>
      <c r="F34" s="13">
        <v>1359.0</v>
      </c>
      <c r="G34" s="13">
        <v>789.0</v>
      </c>
      <c r="H34" s="14">
        <v>369.0</v>
      </c>
      <c r="I34" s="13">
        <v>1016.0</v>
      </c>
      <c r="J34" s="13">
        <v>380.0</v>
      </c>
      <c r="K34" s="13">
        <v>17.0</v>
      </c>
      <c r="L34" s="13">
        <v>97.0</v>
      </c>
      <c r="M34" s="13">
        <v>610.0</v>
      </c>
      <c r="N34" s="13">
        <v>2058.0</v>
      </c>
      <c r="O34" s="13">
        <v>26.0</v>
      </c>
      <c r="P34" s="13">
        <v>5.0</v>
      </c>
      <c r="Q34" s="13">
        <v>27.0</v>
      </c>
      <c r="R34" s="13">
        <v>2239.0</v>
      </c>
      <c r="S34" s="13">
        <v>20.0</v>
      </c>
      <c r="T34" s="13">
        <v>932.0</v>
      </c>
      <c r="U34" s="15">
        <v>807.0</v>
      </c>
      <c r="V34" s="13">
        <v>81.0</v>
      </c>
      <c r="W34" s="13">
        <v>5.0</v>
      </c>
      <c r="X34" s="13">
        <v>21.0</v>
      </c>
      <c r="Y34" s="13">
        <v>84.0</v>
      </c>
      <c r="Z34" s="13">
        <v>578.0</v>
      </c>
      <c r="AA34" s="13">
        <v>8.0</v>
      </c>
      <c r="AB34" s="13">
        <v>4.0</v>
      </c>
      <c r="AC34" s="13">
        <v>12.0</v>
      </c>
      <c r="AD34" s="13">
        <v>1018.0</v>
      </c>
      <c r="AE34" s="16">
        <f t="shared" si="1"/>
        <v>12663</v>
      </c>
      <c r="AF34" s="13"/>
      <c r="AG34" s="13"/>
      <c r="AH34" s="13"/>
      <c r="AI34" s="17">
        <f t="shared" si="2"/>
        <v>12663</v>
      </c>
      <c r="AJ34" s="18">
        <v>57885.0</v>
      </c>
      <c r="AK34" s="19">
        <f t="shared" si="3"/>
        <v>0.2187613371</v>
      </c>
      <c r="AL34" s="20" t="s">
        <v>42</v>
      </c>
      <c r="AM34" s="21">
        <f t="shared" si="4"/>
        <v>1.18699187</v>
      </c>
    </row>
    <row r="35">
      <c r="A35" s="10">
        <v>34.0</v>
      </c>
      <c r="B35" s="24"/>
      <c r="C35" s="11" t="s">
        <v>139</v>
      </c>
      <c r="D35" s="12" t="s">
        <v>140</v>
      </c>
      <c r="E35" s="25">
        <f t="shared" ref="E35:AE35" si="5">SUM(E2:E34)</f>
        <v>27355</v>
      </c>
      <c r="F35" s="25">
        <f t="shared" si="5"/>
        <v>122287</v>
      </c>
      <c r="G35" s="25">
        <f t="shared" si="5"/>
        <v>135461</v>
      </c>
      <c r="H35" s="26">
        <f t="shared" si="5"/>
        <v>525517</v>
      </c>
      <c r="I35" s="25">
        <f t="shared" si="5"/>
        <v>221190</v>
      </c>
      <c r="J35" s="25">
        <f t="shared" si="5"/>
        <v>61371</v>
      </c>
      <c r="K35" s="25">
        <f t="shared" si="5"/>
        <v>7364</v>
      </c>
      <c r="L35" s="25">
        <f t="shared" si="5"/>
        <v>23252</v>
      </c>
      <c r="M35" s="25">
        <f t="shared" si="5"/>
        <v>100338</v>
      </c>
      <c r="N35" s="25">
        <f t="shared" si="5"/>
        <v>361864</v>
      </c>
      <c r="O35" s="25">
        <f t="shared" si="5"/>
        <v>7376</v>
      </c>
      <c r="P35" s="25">
        <f t="shared" si="5"/>
        <v>4598</v>
      </c>
      <c r="Q35" s="25">
        <f t="shared" si="5"/>
        <v>25284</v>
      </c>
      <c r="R35" s="25">
        <f t="shared" si="5"/>
        <v>434530</v>
      </c>
      <c r="S35" s="25">
        <f t="shared" si="5"/>
        <v>10160</v>
      </c>
      <c r="T35" s="25">
        <f t="shared" si="5"/>
        <v>249049</v>
      </c>
      <c r="U35" s="27">
        <f t="shared" si="5"/>
        <v>620711</v>
      </c>
      <c r="V35" s="25">
        <f t="shared" si="5"/>
        <v>11532</v>
      </c>
      <c r="W35" s="25">
        <f t="shared" si="5"/>
        <v>4472</v>
      </c>
      <c r="X35" s="25">
        <f t="shared" si="5"/>
        <v>5093</v>
      </c>
      <c r="Y35" s="25">
        <f t="shared" si="5"/>
        <v>10198</v>
      </c>
      <c r="Z35" s="25">
        <f t="shared" si="5"/>
        <v>239951</v>
      </c>
      <c r="AA35" s="25">
        <f t="shared" si="5"/>
        <v>7166</v>
      </c>
      <c r="AB35" s="25">
        <f t="shared" si="5"/>
        <v>3704</v>
      </c>
      <c r="AC35" s="25">
        <f t="shared" si="5"/>
        <v>5799</v>
      </c>
      <c r="AD35" s="25">
        <f t="shared" si="5"/>
        <v>147351</v>
      </c>
      <c r="AE35" s="25">
        <f t="shared" si="5"/>
        <v>3372973</v>
      </c>
      <c r="AF35" s="28"/>
      <c r="AG35" s="28">
        <f t="shared" ref="AG35:AJ35" si="6">SUM(AG2:AG34)</f>
        <v>5093</v>
      </c>
      <c r="AH35" s="28">
        <f t="shared" si="6"/>
        <v>16205</v>
      </c>
      <c r="AI35" s="28">
        <f t="shared" si="6"/>
        <v>3394271</v>
      </c>
      <c r="AJ35" s="28">
        <f t="shared" si="6"/>
        <v>7074546</v>
      </c>
      <c r="AK35" s="29">
        <f t="shared" si="3"/>
        <v>0.4767758949</v>
      </c>
      <c r="AL35" s="30"/>
      <c r="AM35" s="31">
        <f t="shared" si="4"/>
        <v>0.1811435215</v>
      </c>
    </row>
    <row r="36">
      <c r="A36" s="10">
        <v>35.0</v>
      </c>
      <c r="B36" s="32"/>
      <c r="C36" s="22" t="s">
        <v>141</v>
      </c>
      <c r="D36" s="22" t="s">
        <v>142</v>
      </c>
      <c r="E36" s="33">
        <f t="shared" ref="E36:AE36" si="7">IFERROR(E35/$AE$35,"")</f>
        <v>0.008110056025</v>
      </c>
      <c r="F36" s="33">
        <f t="shared" si="7"/>
        <v>0.03625495965</v>
      </c>
      <c r="G36" s="33">
        <f t="shared" si="7"/>
        <v>0.04016071282</v>
      </c>
      <c r="H36" s="34">
        <f t="shared" si="7"/>
        <v>0.1558023145</v>
      </c>
      <c r="I36" s="33">
        <f t="shared" si="7"/>
        <v>0.06557716294</v>
      </c>
      <c r="J36" s="33">
        <f t="shared" si="7"/>
        <v>0.01819492774</v>
      </c>
      <c r="K36" s="33">
        <f t="shared" si="7"/>
        <v>0.002183237162</v>
      </c>
      <c r="L36" s="33">
        <f t="shared" si="7"/>
        <v>0.00689362174</v>
      </c>
      <c r="M36" s="33">
        <f t="shared" si="7"/>
        <v>0.02974764399</v>
      </c>
      <c r="N36" s="33">
        <f t="shared" si="7"/>
        <v>0.1072833966</v>
      </c>
      <c r="O36" s="33">
        <f t="shared" si="7"/>
        <v>0.002186794854</v>
      </c>
      <c r="P36" s="33">
        <f t="shared" si="7"/>
        <v>0.001363189092</v>
      </c>
      <c r="Q36" s="33">
        <f t="shared" si="7"/>
        <v>0.007496057632</v>
      </c>
      <c r="R36" s="33">
        <f t="shared" si="7"/>
        <v>0.1288270022</v>
      </c>
      <c r="S36" s="33">
        <f t="shared" si="7"/>
        <v>0.003012179463</v>
      </c>
      <c r="T36" s="33">
        <f t="shared" si="7"/>
        <v>0.07383664204</v>
      </c>
      <c r="U36" s="35">
        <f t="shared" si="7"/>
        <v>0.1840248944</v>
      </c>
      <c r="V36" s="33">
        <f t="shared" si="7"/>
        <v>0.00341894228</v>
      </c>
      <c r="W36" s="33">
        <f t="shared" si="7"/>
        <v>0.001325833323</v>
      </c>
      <c r="X36" s="33">
        <f t="shared" si="7"/>
        <v>0.001509943898</v>
      </c>
      <c r="Y36" s="33">
        <f t="shared" si="7"/>
        <v>0.003023445489</v>
      </c>
      <c r="Z36" s="33">
        <f t="shared" si="7"/>
        <v>0.07113931834</v>
      </c>
      <c r="AA36" s="33">
        <f t="shared" si="7"/>
        <v>0.002124535239</v>
      </c>
      <c r="AB36" s="33">
        <f t="shared" si="7"/>
        <v>0.001098141017</v>
      </c>
      <c r="AC36" s="33">
        <f t="shared" si="7"/>
        <v>0.001719254794</v>
      </c>
      <c r="AD36" s="33">
        <f t="shared" si="7"/>
        <v>0.04368579292</v>
      </c>
      <c r="AE36" s="33">
        <f t="shared" si="7"/>
        <v>1</v>
      </c>
      <c r="AF36" s="36"/>
      <c r="AG36" s="33">
        <f t="shared" ref="AG36:AI36" si="8">IFERROR(AG35/$AE$35,"")</f>
        <v>0.001509943898</v>
      </c>
      <c r="AH36" s="33">
        <f t="shared" si="8"/>
        <v>0.004804366949</v>
      </c>
      <c r="AI36" s="33">
        <f t="shared" si="8"/>
        <v>1.006314311</v>
      </c>
      <c r="AJ36" s="37"/>
      <c r="AK36" s="37"/>
      <c r="AL36" s="30"/>
      <c r="AM36" s="38"/>
    </row>
  </sheetData>
  <autoFilter ref="$A$1:$AM$36">
    <sortState ref="A1:AM36">
      <sortCondition ref="A1:A36"/>
      <sortCondition ref="B1:B36"/>
      <sortCondition ref="C1:C36"/>
    </sortState>
  </autoFilter>
  <conditionalFormatting sqref="AM2:AM34">
    <cfRule type="cellIs" dxfId="0" priority="1" operator="greaterThan">
      <formula>0</formula>
    </cfRule>
  </conditionalFormatting>
  <conditionalFormatting sqref="AM2:AM34">
    <cfRule type="cellIs" dxfId="1" priority="2" operator="lessThan">
      <formula>0</formula>
    </cfRule>
  </conditionalFormatting>
  <hyperlinks>
    <hyperlink r:id="rId1" ref="AL2"/>
    <hyperlink r:id="rId2" ref="AL3"/>
    <hyperlink r:id="rId3" ref="B4"/>
    <hyperlink r:id="rId4" ref="AL4"/>
    <hyperlink r:id="rId5" ref="B5"/>
    <hyperlink r:id="rId6" ref="AL5"/>
    <hyperlink r:id="rId7" ref="B6"/>
    <hyperlink r:id="rId8" ref="AL6"/>
    <hyperlink r:id="rId9" ref="B7"/>
    <hyperlink r:id="rId10" ref="AL7"/>
    <hyperlink r:id="rId11" ref="B8"/>
    <hyperlink r:id="rId12" ref="AL8"/>
    <hyperlink r:id="rId13" ref="B9"/>
    <hyperlink r:id="rId14" ref="AL9"/>
    <hyperlink r:id="rId15" ref="B10"/>
    <hyperlink r:id="rId16" ref="AL10"/>
    <hyperlink r:id="rId17" ref="B11"/>
    <hyperlink r:id="rId18" ref="AL11"/>
    <hyperlink r:id="rId19" ref="B12"/>
    <hyperlink r:id="rId20" ref="AL12"/>
    <hyperlink r:id="rId21" ref="AL13"/>
    <hyperlink r:id="rId22" ref="AL14"/>
    <hyperlink r:id="rId23" ref="B15"/>
    <hyperlink r:id="rId24" ref="AL15"/>
    <hyperlink r:id="rId25" ref="B16"/>
    <hyperlink r:id="rId26" ref="AL16"/>
    <hyperlink r:id="rId27" ref="B17"/>
    <hyperlink r:id="rId28" ref="AL17"/>
    <hyperlink r:id="rId29" ref="B18"/>
    <hyperlink r:id="rId30" ref="AL18"/>
    <hyperlink r:id="rId31" ref="B19"/>
    <hyperlink r:id="rId32" ref="AL19"/>
    <hyperlink r:id="rId33" ref="B20"/>
    <hyperlink r:id="rId34" ref="AL20"/>
    <hyperlink r:id="rId35" ref="B21"/>
    <hyperlink r:id="rId36" ref="AL21"/>
    <hyperlink r:id="rId37" ref="B22"/>
    <hyperlink r:id="rId38" ref="AL22"/>
    <hyperlink r:id="rId39" ref="B23"/>
    <hyperlink r:id="rId40" ref="AL23"/>
    <hyperlink r:id="rId41" ref="AL24"/>
    <hyperlink r:id="rId42" ref="AL25"/>
    <hyperlink r:id="rId43" ref="B26"/>
    <hyperlink r:id="rId44" ref="AL26"/>
    <hyperlink r:id="rId45" ref="B27"/>
    <hyperlink r:id="rId46" ref="AL27"/>
    <hyperlink r:id="rId47" ref="B28"/>
    <hyperlink r:id="rId48" ref="AL28"/>
    <hyperlink r:id="rId49" ref="AL29"/>
    <hyperlink r:id="rId50" ref="AL30"/>
    <hyperlink r:id="rId51" ref="B31"/>
    <hyperlink r:id="rId52" ref="AL31"/>
    <hyperlink r:id="rId53" ref="B32"/>
    <hyperlink r:id="rId54" ref="AL32"/>
    <hyperlink r:id="rId55" ref="AL33"/>
    <hyperlink r:id="rId56" ref="B34"/>
    <hyperlink r:id="rId57" ref="AL34"/>
  </hyperlinks>
  <drawing r:id="rId5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3.44" defaultRowHeight="15.75"/>
  <cols>
    <col customWidth="1" hidden="1" min="1" max="1" width="4.67"/>
    <col customWidth="1" min="2" max="2" width="4.67"/>
    <col customWidth="1" min="3" max="3" width="20.67"/>
    <col customWidth="1" min="4" max="4" width="13.0"/>
    <col customWidth="1" min="5" max="30" width="9.0"/>
    <col customWidth="1" min="31" max="31" width="6.56"/>
    <col customWidth="1" min="32" max="32" width="13.33"/>
  </cols>
  <sheetData>
    <row r="1" ht="31.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143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9" t="s">
        <v>139</v>
      </c>
      <c r="AF1" s="3" t="s">
        <v>144</v>
      </c>
    </row>
    <row r="2">
      <c r="A2" s="40">
        <v>1.0</v>
      </c>
      <c r="B2" s="10" t="s">
        <v>39</v>
      </c>
      <c r="C2" s="11" t="s">
        <v>40</v>
      </c>
      <c r="D2" s="12" t="s">
        <v>41</v>
      </c>
      <c r="E2" s="41">
        <f>IFERROR('Modifiable - Suffrages par cand'!E2/'Modifiable - Suffrages par cand'!$AE$2,"")</f>
        <v>0.007973271052</v>
      </c>
      <c r="F2" s="41">
        <f>IFERROR('Modifiable - Suffrages par cand'!F2/'Modifiable - Suffrages par cand'!$AE$2,"")</f>
        <v>0.05914104061</v>
      </c>
      <c r="G2" s="41">
        <f>IFERROR('Modifiable - Suffrages par cand'!G2/'Modifiable - Suffrages par cand'!$AE$2,"")</f>
        <v>0.04503049176</v>
      </c>
      <c r="H2" s="41">
        <f>IFERROR('Modifiable - Suffrages par cand'!H2/'Modifiable - Suffrages par cand'!$AE$2,"")</f>
        <v>0.1571688076</v>
      </c>
      <c r="I2" s="41">
        <f>IFERROR('Modifiable - Suffrages par cand'!I2/'Modifiable - Suffrages par cand'!$AE$2,"")</f>
        <v>0.060029843</v>
      </c>
      <c r="J2" s="41">
        <f>IFERROR('Modifiable - Suffrages par cand'!J2/'Modifiable - Suffrages par cand'!$AE$2,"")</f>
        <v>0.01553133515</v>
      </c>
      <c r="K2" s="41">
        <f>IFERROR('Modifiable - Suffrages par cand'!K2/'Modifiable - Suffrages par cand'!$AE$2,"")</f>
        <v>0.00184896847</v>
      </c>
      <c r="L2" s="41">
        <f>IFERROR('Modifiable - Suffrages par cand'!L2/'Modifiable - Suffrages par cand'!$AE$2,"")</f>
        <v>0.006429220189</v>
      </c>
      <c r="M2" s="41">
        <f>IFERROR('Modifiable - Suffrages par cand'!M2/'Modifiable - Suffrages par cand'!$AE$2,"")</f>
        <v>0.01945633839</v>
      </c>
      <c r="N2" s="41">
        <f>IFERROR('Modifiable - Suffrages par cand'!N2/'Modifiable - Suffrages par cand'!$AE$2,"")</f>
        <v>0.0795640327</v>
      </c>
      <c r="O2" s="41">
        <f>IFERROR('Modifiable - Suffrages par cand'!O2/'Modifiable - Suffrages par cand'!$AE$2,"")</f>
        <v>0.001835993253</v>
      </c>
      <c r="P2" s="41">
        <f>IFERROR('Modifiable - Suffrages par cand'!P2/'Modifiable - Suffrages par cand'!$AE$2,"")</f>
        <v>0.001239133255</v>
      </c>
      <c r="Q2" s="41">
        <f>IFERROR('Modifiable - Suffrages par cand'!Q2/'Modifiable - Suffrages par cand'!$AE$2,"")</f>
        <v>0.002543142598</v>
      </c>
      <c r="R2" s="41">
        <f>IFERROR('Modifiable - Suffrages par cand'!R2/'Modifiable - Suffrages par cand'!$AE$2,"")</f>
        <v>0.1561697158</v>
      </c>
      <c r="S2" s="41">
        <f>IFERROR('Modifiable - Suffrages par cand'!S2/'Modifiable - Suffrages par cand'!$AE$2,"")</f>
        <v>0.007895419748</v>
      </c>
      <c r="T2" s="41">
        <f>IFERROR('Modifiable - Suffrages par cand'!T2/'Modifiable - Suffrages par cand'!$AE$2,"")</f>
        <v>0.1019203322</v>
      </c>
      <c r="U2" s="41">
        <f>IFERROR('Modifiable - Suffrages par cand'!U2/'Modifiable - Suffrages par cand'!$AE$2,"")</f>
        <v>0.1662319969</v>
      </c>
      <c r="V2" s="41">
        <f>IFERROR('Modifiable - Suffrages par cand'!V2/'Modifiable - Suffrages par cand'!$AE$2,"")</f>
        <v>0.002205786947</v>
      </c>
      <c r="W2" s="41">
        <f>IFERROR('Modifiable - Suffrages par cand'!W2/'Modifiable - Suffrages par cand'!$AE$2,"")</f>
        <v>0.001316984559</v>
      </c>
      <c r="X2" s="41">
        <f>IFERROR('Modifiable - Suffrages par cand'!X2/'Modifiable - Suffrages par cand'!$AE$2,"")</f>
        <v>0.001537563254</v>
      </c>
      <c r="Y2" s="41">
        <f>IFERROR('Modifiable - Suffrages par cand'!Y2/'Modifiable - Suffrages par cand'!$AE$2,"")</f>
        <v>0.002984299987</v>
      </c>
      <c r="Z2" s="41">
        <f>IFERROR('Modifiable - Suffrages par cand'!Z2/'Modifiable - Suffrages par cand'!$AE$2,"")</f>
        <v>0.048955495</v>
      </c>
      <c r="AA2" s="41">
        <f>IFERROR('Modifiable - Suffrages par cand'!AA2/'Modifiable - Suffrages par cand'!$AE$2,"")</f>
        <v>0.002153886078</v>
      </c>
      <c r="AB2" s="41">
        <f>IFERROR('Modifiable - Suffrages par cand'!AB2/'Modifiable - Suffrages par cand'!$AE$2,"")</f>
        <v>0.001115868691</v>
      </c>
      <c r="AC2" s="41">
        <f>IFERROR('Modifiable - Suffrages par cand'!AC2/'Modifiable - Suffrages par cand'!$AE$2,"")</f>
        <v>0.001570001298</v>
      </c>
      <c r="AD2" s="41">
        <f>IFERROR('Modifiable - Suffrages par cand'!AD2/'Modifiable - Suffrages par cand'!$AE$2,"")</f>
        <v>0.04815103153</v>
      </c>
      <c r="AE2" s="42">
        <f t="shared" ref="AE2:AE35" si="1">SUM(E2:AD2)</f>
        <v>1</v>
      </c>
      <c r="AF2" s="43"/>
    </row>
    <row r="3">
      <c r="A3" s="40">
        <v>2.0</v>
      </c>
      <c r="B3" s="10" t="s">
        <v>43</v>
      </c>
      <c r="C3" s="11" t="s">
        <v>44</v>
      </c>
      <c r="D3" s="12" t="s">
        <v>45</v>
      </c>
      <c r="E3" s="41">
        <f>IFERROR('Modifiable - Suffrages par cand'!E3/'Modifiable - Suffrages par cand'!$AE$3,"")</f>
        <v>0.009184455791</v>
      </c>
      <c r="F3" s="41">
        <f>IFERROR('Modifiable - Suffrages par cand'!F3/'Modifiable - Suffrages par cand'!$AE$3,"")</f>
        <v>0.06489618592</v>
      </c>
      <c r="G3" s="41">
        <f>IFERROR('Modifiable - Suffrages par cand'!G3/'Modifiable - Suffrages par cand'!$AE$3,"")</f>
        <v>0.06114625763</v>
      </c>
      <c r="H3" s="41">
        <f>IFERROR('Modifiable - Suffrages par cand'!H3/'Modifiable - Suffrages par cand'!$AE$3,"")</f>
        <v>0.1099214028</v>
      </c>
      <c r="I3" s="41">
        <f>IFERROR('Modifiable - Suffrages par cand'!I3/'Modifiable - Suffrages par cand'!$AE$3,"")</f>
        <v>0.07216134601</v>
      </c>
      <c r="J3" s="41">
        <f>IFERROR('Modifiable - Suffrages par cand'!J3/'Modifiable - Suffrages par cand'!$AE$3,"")</f>
        <v>0.02832004256</v>
      </c>
      <c r="K3" s="41">
        <f>IFERROR('Modifiable - Suffrages par cand'!K3/'Modifiable - Suffrages par cand'!$AE$3,"")</f>
        <v>0.0009909407157</v>
      </c>
      <c r="L3" s="41">
        <f>IFERROR('Modifiable - Suffrages par cand'!L3/'Modifiable - Suffrages par cand'!$AE$3,"")</f>
        <v>0.005335433432</v>
      </c>
      <c r="M3" s="41">
        <f>IFERROR('Modifiable - Suffrages par cand'!M3/'Modifiable - Suffrages par cand'!$AE$3,"")</f>
        <v>0.01198516718</v>
      </c>
      <c r="N3" s="41">
        <f>IFERROR('Modifiable - Suffrages par cand'!N3/'Modifiable - Suffrages par cand'!$AE$3,"")</f>
        <v>0.1953300615</v>
      </c>
      <c r="O3" s="41">
        <f>IFERROR('Modifiable - Suffrages par cand'!O3/'Modifiable - Suffrages par cand'!$AE$3,"")</f>
        <v>0.001319515795</v>
      </c>
      <c r="P3" s="41">
        <f>IFERROR('Modifiable - Suffrages par cand'!P3/'Modifiable - Suffrages par cand'!$AE$3,"")</f>
        <v>0.0009440014186</v>
      </c>
      <c r="Q3" s="41">
        <f>IFERROR('Modifiable - Suffrages par cand'!Q3/'Modifiable - Suffrages par cand'!$AE$3,"")</f>
        <v>0.00137167057</v>
      </c>
      <c r="R3" s="41">
        <f>IFERROR('Modifiable - Suffrages par cand'!R3/'Modifiable - Suffrages par cand'!$AE$3,"")</f>
        <v>0.100027642</v>
      </c>
      <c r="S3" s="41">
        <f>IFERROR('Modifiable - Suffrages par cand'!S3/'Modifiable - Suffrages par cand'!$AE$3,"")</f>
        <v>0.004088934321</v>
      </c>
      <c r="T3" s="41">
        <f>IFERROR('Modifiable - Suffrages par cand'!T3/'Modifiable - Suffrages par cand'!$AE$3,"")</f>
        <v>0.1409117698</v>
      </c>
      <c r="U3" s="41">
        <f>IFERROR('Modifiable - Suffrages par cand'!U3/'Modifiable - Suffrages par cand'!$AE$3,"")</f>
        <v>0.1095563193</v>
      </c>
      <c r="V3" s="41">
        <f>IFERROR('Modifiable - Suffrages par cand'!V3/'Modifiable - Suffrages par cand'!$AE$3,"")</f>
        <v>0.003890746178</v>
      </c>
      <c r="W3" s="41">
        <f>IFERROR('Modifiable - Suffrages par cand'!W3/'Modifiable - Suffrages par cand'!$AE$3,"")</f>
        <v>0.0006571501588</v>
      </c>
      <c r="X3" s="41">
        <f>IFERROR('Modifiable - Suffrages par cand'!X3/'Modifiable - Suffrages par cand'!$AE$3,"")</f>
        <v>0.001069172877</v>
      </c>
      <c r="Y3" s="41">
        <f>IFERROR('Modifiable - Suffrages par cand'!Y3/'Modifiable - Suffrages par cand'!$AE$3,"")</f>
        <v>0.006206418167</v>
      </c>
      <c r="Z3" s="41">
        <f>IFERROR('Modifiable - Suffrages par cand'!Z3/'Modifiable - Suffrages par cand'!$AE$3,"")</f>
        <v>0.03533485973</v>
      </c>
      <c r="AA3" s="41">
        <f>IFERROR('Modifiable - Suffrages par cand'!AA3/'Modifiable - Suffrages par cand'!$AE$3,"")</f>
        <v>0.001684599217</v>
      </c>
      <c r="AB3" s="41">
        <f>IFERROR('Modifiable - Suffrages par cand'!AB3/'Modifiable - Suffrages par cand'!$AE$3,"")</f>
        <v>0.0008657692568</v>
      </c>
      <c r="AC3" s="41">
        <f>IFERROR('Modifiable - Suffrages par cand'!AC3/'Modifiable - Suffrages par cand'!$AE$3,"")</f>
        <v>0.001147405039</v>
      </c>
      <c r="AD3" s="41">
        <f>IFERROR('Modifiable - Suffrages par cand'!AD3/'Modifiable - Suffrages par cand'!$AE$3,"")</f>
        <v>0.03165273265</v>
      </c>
      <c r="AE3" s="42">
        <f t="shared" si="1"/>
        <v>1</v>
      </c>
      <c r="AF3" s="43"/>
    </row>
    <row r="4">
      <c r="A4" s="40">
        <v>3.0</v>
      </c>
      <c r="B4" s="10" t="s">
        <v>46</v>
      </c>
      <c r="C4" s="11" t="s">
        <v>47</v>
      </c>
      <c r="D4" s="12" t="s">
        <v>48</v>
      </c>
      <c r="E4" s="41">
        <f>IFERROR('Modifiable - Suffrages par cand'!E4/'Modifiable - Suffrages par cand'!$AE$4,"")</f>
        <v>0.008199369901</v>
      </c>
      <c r="F4" s="41">
        <f>IFERROR('Modifiable - Suffrages par cand'!F4/'Modifiable - Suffrages par cand'!$AE$4,"")</f>
        <v>0.05421047165</v>
      </c>
      <c r="G4" s="41">
        <f>IFERROR('Modifiable - Suffrages par cand'!G4/'Modifiable - Suffrages par cand'!$AE$4,"")</f>
        <v>0.04726899242</v>
      </c>
      <c r="H4" s="41">
        <f>IFERROR('Modifiable - Suffrages par cand'!H4/'Modifiable - Suffrages par cand'!$AE$4,"")</f>
        <v>0.1207459638</v>
      </c>
      <c r="I4" s="41">
        <f>IFERROR('Modifiable - Suffrages par cand'!I4/'Modifiable - Suffrages par cand'!$AE$4,"")</f>
        <v>0.06805303913</v>
      </c>
      <c r="J4" s="41">
        <f>IFERROR('Modifiable - Suffrages par cand'!J4/'Modifiable - Suffrages par cand'!$AE$4,"")</f>
        <v>0.02376720944</v>
      </c>
      <c r="K4" s="41">
        <f>IFERROR('Modifiable - Suffrages par cand'!K4/'Modifiable - Suffrages par cand'!$AE$4,"")</f>
        <v>0.001315592074</v>
      </c>
      <c r="L4" s="41">
        <f>IFERROR('Modifiable - Suffrages par cand'!L4/'Modifiable - Suffrages par cand'!$AE$4,"")</f>
        <v>0.005100804358</v>
      </c>
      <c r="M4" s="41">
        <f>IFERROR('Modifiable - Suffrages par cand'!M4/'Modifiable - Suffrages par cand'!$AE$4,"")</f>
        <v>0.01411953423</v>
      </c>
      <c r="N4" s="41">
        <f>IFERROR('Modifiable - Suffrages par cand'!N4/'Modifiable - Suffrages par cand'!$AE$4,"")</f>
        <v>0.1598675176</v>
      </c>
      <c r="O4" s="41">
        <f>IFERROR('Modifiable - Suffrages par cand'!O4/'Modifiable - Suffrages par cand'!$AE$4,"")</f>
        <v>0.002129181909</v>
      </c>
      <c r="P4" s="41">
        <f>IFERROR('Modifiable - Suffrages par cand'!P4/'Modifiable - Suffrages par cand'!$AE$4,"")</f>
        <v>0.0009174523675</v>
      </c>
      <c r="Q4" s="41">
        <f>IFERROR('Modifiable - Suffrages par cand'!Q4/'Modifiable - Suffrages par cand'!$AE$4,"")</f>
        <v>0.002106101347</v>
      </c>
      <c r="R4" s="41">
        <f>IFERROR('Modifiable - Suffrages par cand'!R4/'Modifiable - Suffrages par cand'!$AE$4,"")</f>
        <v>0.1236714251</v>
      </c>
      <c r="S4" s="41">
        <f>IFERROR('Modifiable - Suffrages par cand'!S4/'Modifiable - Suffrages par cand'!$AE$4,"")</f>
        <v>0.006722213888</v>
      </c>
      <c r="T4" s="41">
        <f>IFERROR('Modifiable - Suffrages par cand'!T4/'Modifiable - Suffrages par cand'!$AE$4,"")</f>
        <v>0.1104116418</v>
      </c>
      <c r="U4" s="41">
        <f>IFERROR('Modifiable - Suffrages par cand'!U4/'Modifiable - Suffrages par cand'!$AE$4,"")</f>
        <v>0.1596136314</v>
      </c>
      <c r="V4" s="41">
        <f>IFERROR('Modifiable - Suffrages par cand'!V4/'Modifiable - Suffrages par cand'!$AE$4,"")</f>
        <v>0.004685354229</v>
      </c>
      <c r="W4" s="41">
        <f>IFERROR('Modifiable - Suffrages par cand'!W4/'Modifiable - Suffrages par cand'!$AE$4,"")</f>
        <v>0.0009636134929</v>
      </c>
      <c r="X4" s="41">
        <f>IFERROR('Modifiable - Suffrages par cand'!X4/'Modifiable - Suffrages par cand'!$AE$4,"")</f>
        <v>0.001079016306</v>
      </c>
      <c r="Y4" s="41">
        <f>IFERROR('Modifiable - Suffrages par cand'!Y4/'Modifiable - Suffrages par cand'!$AE$4,"")</f>
        <v>0.004483399305</v>
      </c>
      <c r="Z4" s="41">
        <f>IFERROR('Modifiable - Suffrages par cand'!Z4/'Modifiable - Suffrages par cand'!$AE$4,"")</f>
        <v>0.04080643486</v>
      </c>
      <c r="AA4" s="41">
        <f>IFERROR('Modifiable - Suffrages par cand'!AA4/'Modifiable - Suffrages par cand'!$AE$4,"")</f>
        <v>0.00179451375</v>
      </c>
      <c r="AB4" s="41">
        <f>IFERROR('Modifiable - Suffrages par cand'!AB4/'Modifiable - Suffrages par cand'!$AE$4,"")</f>
        <v>0.0008078196946</v>
      </c>
      <c r="AC4" s="41">
        <f>IFERROR('Modifiable - Suffrages par cand'!AC4/'Modifiable - Suffrages par cand'!$AE$4,"")</f>
        <v>0.00110786701</v>
      </c>
      <c r="AD4" s="41">
        <f>IFERROR('Modifiable - Suffrages par cand'!AD4/'Modifiable - Suffrages par cand'!$AE$4,"")</f>
        <v>0.03605183894</v>
      </c>
      <c r="AE4" s="42">
        <f t="shared" si="1"/>
        <v>1</v>
      </c>
      <c r="AF4" s="43"/>
    </row>
    <row r="5">
      <c r="A5" s="40">
        <v>4.0</v>
      </c>
      <c r="B5" s="10" t="s">
        <v>49</v>
      </c>
      <c r="C5" s="11" t="s">
        <v>50</v>
      </c>
      <c r="D5" s="12" t="s">
        <v>51</v>
      </c>
      <c r="E5" s="41">
        <f>IFERROR('Modifiable - Suffrages par cand'!E5/'Modifiable - Suffrages par cand'!$AE$5,"")</f>
        <v>0.007810368969</v>
      </c>
      <c r="F5" s="41">
        <f>IFERROR('Modifiable - Suffrages par cand'!F5/'Modifiable - Suffrages par cand'!$AE$5,"")</f>
        <v>0.05039915623</v>
      </c>
      <c r="G5" s="41">
        <f>IFERROR('Modifiable - Suffrages par cand'!G5/'Modifiable - Suffrages par cand'!$AE$5,"")</f>
        <v>0.03697877835</v>
      </c>
      <c r="H5" s="41">
        <f>IFERROR('Modifiable - Suffrages par cand'!H5/'Modifiable - Suffrages par cand'!$AE$5,"")</f>
        <v>0.1835300322</v>
      </c>
      <c r="I5" s="41">
        <f>IFERROR('Modifiable - Suffrages par cand'!I5/'Modifiable - Suffrages par cand'!$AE$5,"")</f>
        <v>0.05903693332</v>
      </c>
      <c r="J5" s="41">
        <f>IFERROR('Modifiable - Suffrages par cand'!J5/'Modifiable - Suffrages par cand'!$AE$5,"")</f>
        <v>0.01390227492</v>
      </c>
      <c r="K5" s="41">
        <f>IFERROR('Modifiable - Suffrages par cand'!K5/'Modifiable - Suffrages par cand'!$AE$5,"")</f>
        <v>0.001954865342</v>
      </c>
      <c r="L5" s="41">
        <f>IFERROR('Modifiable - Suffrages par cand'!L5/'Modifiable - Suffrages par cand'!$AE$5,"")</f>
        <v>0.006464694223</v>
      </c>
      <c r="M5" s="41">
        <f>IFERROR('Modifiable - Suffrages par cand'!M5/'Modifiable - Suffrages par cand'!$AE$5,"")</f>
        <v>0.01552981397</v>
      </c>
      <c r="N5" s="41">
        <f>IFERROR('Modifiable - Suffrages par cand'!N5/'Modifiable - Suffrages par cand'!$AE$5,"")</f>
        <v>0.07134803877</v>
      </c>
      <c r="O5" s="41">
        <f>IFERROR('Modifiable - Suffrages par cand'!O5/'Modifiable - Suffrages par cand'!$AE$5,"")</f>
        <v>0.002264006837</v>
      </c>
      <c r="P5" s="41">
        <f>IFERROR('Modifiable - Suffrages par cand'!P5/'Modifiable - Suffrages par cand'!$AE$5,"")</f>
        <v>0.00133658235</v>
      </c>
      <c r="Q5" s="41">
        <f>IFERROR('Modifiable - Suffrages par cand'!Q5/'Modifiable - Suffrages par cand'!$AE$5,"")</f>
        <v>0.00314596934</v>
      </c>
      <c r="R5" s="41">
        <f>IFERROR('Modifiable - Suffrages par cand'!R5/'Modifiable - Suffrages par cand'!$AE$5,"")</f>
        <v>0.1464785147</v>
      </c>
      <c r="S5" s="41">
        <f>IFERROR('Modifiable - Suffrages par cand'!S5/'Modifiable - Suffrages par cand'!$AE$5,"")</f>
        <v>0.004491644087</v>
      </c>
      <c r="T5" s="41">
        <f>IFERROR('Modifiable - Suffrages par cand'!T5/'Modifiable - Suffrages par cand'!$AE$5,"")</f>
        <v>0.08900547362</v>
      </c>
      <c r="U5" s="41">
        <f>IFERROR('Modifiable - Suffrages par cand'!U5/'Modifiable - Suffrages par cand'!$AE$5,"")</f>
        <v>0.1981415141</v>
      </c>
      <c r="V5" s="41">
        <f>IFERROR('Modifiable - Suffrages par cand'!V5/'Modifiable - Suffrages par cand'!$AE$5,"")</f>
        <v>0.001809386991</v>
      </c>
      <c r="W5" s="41">
        <f>IFERROR('Modifiable - Suffrages par cand'!W5/'Modifiable - Suffrages par cand'!$AE$5,"")</f>
        <v>0.001518430289</v>
      </c>
      <c r="X5" s="41">
        <f>IFERROR('Modifiable - Suffrages par cand'!X5/'Modifiable - Suffrages par cand'!$AE$5,"")</f>
        <v>0.001436598716</v>
      </c>
      <c r="Y5" s="41">
        <f>IFERROR('Modifiable - Suffrages par cand'!Y5/'Modifiable - Suffrages par cand'!$AE$5,"")</f>
        <v>0.002336746013</v>
      </c>
      <c r="Z5" s="41">
        <f>IFERROR('Modifiable - Suffrages par cand'!Z5/'Modifiable - Suffrages par cand'!$AE$5,"")</f>
        <v>0.05455438163</v>
      </c>
      <c r="AA5" s="41">
        <f>IFERROR('Modifiable - Suffrages par cand'!AA5/'Modifiable - Suffrages par cand'!$AE$5,"")</f>
        <v>0.002218544853</v>
      </c>
      <c r="AB5" s="41">
        <f>IFERROR('Modifiable - Suffrages par cand'!AB5/'Modifiable - Suffrages par cand'!$AE$5,"")</f>
        <v>0.001081995236</v>
      </c>
      <c r="AC5" s="41">
        <f>IFERROR('Modifiable - Suffrages par cand'!AC5/'Modifiable - Suffrages par cand'!$AE$5,"")</f>
        <v>0.001627539052</v>
      </c>
      <c r="AD5" s="41">
        <f>IFERROR('Modifiable - Suffrages par cand'!AD5/'Modifiable - Suffrages par cand'!$AE$5,"")</f>
        <v>0.04159771599</v>
      </c>
      <c r="AE5" s="42">
        <f t="shared" si="1"/>
        <v>1</v>
      </c>
      <c r="AF5" s="43"/>
    </row>
    <row r="6">
      <c r="A6" s="40">
        <v>5.0</v>
      </c>
      <c r="B6" s="10" t="s">
        <v>52</v>
      </c>
      <c r="C6" s="11" t="s">
        <v>53</v>
      </c>
      <c r="D6" s="12" t="s">
        <v>54</v>
      </c>
      <c r="E6" s="41">
        <f>IFERROR('Modifiable - Suffrages par cand'!E6/'Modifiable - Suffrages par cand'!$AE$6,"")</f>
        <v>0.009495972121</v>
      </c>
      <c r="F6" s="41">
        <f>IFERROR('Modifiable - Suffrages par cand'!F6/'Modifiable - Suffrages par cand'!$AE$6,"")</f>
        <v>0.06420523766</v>
      </c>
      <c r="G6" s="41">
        <f>IFERROR('Modifiable - Suffrages par cand'!G6/'Modifiable - Suffrages par cand'!$AE$6,"")</f>
        <v>0.0477631815</v>
      </c>
      <c r="H6" s="41">
        <f>IFERROR('Modifiable - Suffrages par cand'!H6/'Modifiable - Suffrages par cand'!$AE$6,"")</f>
        <v>0.1263516768</v>
      </c>
      <c r="I6" s="41">
        <f>IFERROR('Modifiable - Suffrages par cand'!I6/'Modifiable - Suffrages par cand'!$AE$6,"")</f>
        <v>0.08461850841</v>
      </c>
      <c r="J6" s="41">
        <f>IFERROR('Modifiable - Suffrages par cand'!J6/'Modifiable - Suffrages par cand'!$AE$6,"")</f>
        <v>0.01879361961</v>
      </c>
      <c r="K6" s="41">
        <f>IFERROR('Modifiable - Suffrages par cand'!K6/'Modifiable - Suffrages par cand'!$AE$6,"")</f>
        <v>0.001435492553</v>
      </c>
      <c r="L6" s="41">
        <f>IFERROR('Modifiable - Suffrages par cand'!L6/'Modifiable - Suffrages par cand'!$AE$6,"")</f>
        <v>0.006374720221</v>
      </c>
      <c r="M6" s="41">
        <f>IFERROR('Modifiable - Suffrages par cand'!M6/'Modifiable - Suffrages par cand'!$AE$6,"")</f>
        <v>0.01749034348</v>
      </c>
      <c r="N6" s="41">
        <f>IFERROR('Modifiable - Suffrages par cand'!N6/'Modifiable - Suffrages par cand'!$AE$6,"")</f>
        <v>0.09894037984</v>
      </c>
      <c r="O6" s="41">
        <f>IFERROR('Modifiable - Suffrages par cand'!O6/'Modifiable - Suffrages par cand'!$AE$6,"")</f>
        <v>0.001473268673</v>
      </c>
      <c r="P6" s="41">
        <f>IFERROR('Modifiable - Suffrages par cand'!P6/'Modifiable - Suffrages par cand'!$AE$6,"")</f>
        <v>0.001171059715</v>
      </c>
      <c r="Q6" s="41">
        <f>IFERROR('Modifiable - Suffrages par cand'!Q6/'Modifiable - Suffrages par cand'!$AE$6,"")</f>
        <v>0.002361007489</v>
      </c>
      <c r="R6" s="41">
        <f>IFERROR('Modifiable - Suffrages par cand'!R6/'Modifiable - Suffrages par cand'!$AE$6,"")</f>
        <v>0.1347285314</v>
      </c>
      <c r="S6" s="41">
        <f>IFERROR('Modifiable - Suffrages par cand'!S6/'Modifiable - Suffrages par cand'!$AE$6,"")</f>
        <v>0.003560399294</v>
      </c>
      <c r="T6" s="41">
        <f>IFERROR('Modifiable - Suffrages par cand'!T6/'Modifiable - Suffrages par cand'!$AE$6,"")</f>
        <v>0.1064908818</v>
      </c>
      <c r="U6" s="41">
        <f>IFERROR('Modifiable - Suffrages par cand'!U6/'Modifiable - Suffrages par cand'!$AE$6,"")</f>
        <v>0.1643119552</v>
      </c>
      <c r="V6" s="41">
        <f>IFERROR('Modifiable - Suffrages par cand'!V6/'Modifiable - Suffrages par cand'!$AE$6,"")</f>
        <v>0.002823764957</v>
      </c>
      <c r="W6" s="41">
        <f>IFERROR('Modifiable - Suffrages par cand'!W6/'Modifiable - Suffrages par cand'!$AE$6,"")</f>
        <v>0.00108134143</v>
      </c>
      <c r="X6" s="41">
        <f>IFERROR('Modifiable - Suffrages par cand'!X6/'Modifiable - Suffrages par cand'!$AE$6,"")</f>
        <v>0.00110967352</v>
      </c>
      <c r="Y6" s="41">
        <f>IFERROR('Modifiable - Suffrages par cand'!Y6/'Modifiable - Suffrages par cand'!$AE$6,"")</f>
        <v>0.003154306005</v>
      </c>
      <c r="Z6" s="41">
        <f>IFERROR('Modifiable - Suffrages par cand'!Z6/'Modifiable - Suffrages par cand'!$AE$6,"")</f>
        <v>0.04991169832</v>
      </c>
      <c r="AA6" s="41">
        <f>IFERROR('Modifiable - Suffrages par cand'!AA6/'Modifiable - Suffrages par cand'!$AE$6,"")</f>
        <v>0.001992690321</v>
      </c>
      <c r="AB6" s="41">
        <f>IFERROR('Modifiable - Suffrages par cand'!AB6/'Modifiable - Suffrages par cand'!$AE$6,"")</f>
        <v>0.0007838544864</v>
      </c>
      <c r="AC6" s="41">
        <f>IFERROR('Modifiable - Suffrages par cand'!AC6/'Modifiable - Suffrages par cand'!$AE$6,"")</f>
        <v>0.001407160464</v>
      </c>
      <c r="AD6" s="41">
        <f>IFERROR('Modifiable - Suffrages par cand'!AD6/'Modifiable - Suffrages par cand'!$AE$6,"")</f>
        <v>0.04816927479</v>
      </c>
      <c r="AE6" s="42">
        <f t="shared" si="1"/>
        <v>1</v>
      </c>
      <c r="AF6" s="44"/>
    </row>
    <row r="7">
      <c r="A7" s="40">
        <v>6.0</v>
      </c>
      <c r="B7" s="10" t="s">
        <v>55</v>
      </c>
      <c r="C7" s="11" t="s">
        <v>56</v>
      </c>
      <c r="D7" s="12" t="s">
        <v>57</v>
      </c>
      <c r="E7" s="41">
        <f>IFERROR('Modifiable - Suffrages par cand'!E7/'Modifiable - Suffrages par cand'!$AE$7,"")</f>
        <v>0.005856677164</v>
      </c>
      <c r="F7" s="41">
        <f>IFERROR('Modifiable - Suffrages par cand'!F7/'Modifiable - Suffrages par cand'!$AE$7,"")</f>
        <v>0.01790154152</v>
      </c>
      <c r="G7" s="41">
        <f>IFERROR('Modifiable - Suffrages par cand'!G7/'Modifiable - Suffrages par cand'!$AE$7,"")</f>
        <v>0.03401661234</v>
      </c>
      <c r="H7" s="41">
        <f>IFERROR('Modifiable - Suffrages par cand'!H7/'Modifiable - Suffrages par cand'!$AE$7,"")</f>
        <v>0.2453542553</v>
      </c>
      <c r="I7" s="41">
        <f>IFERROR('Modifiable - Suffrages par cand'!I7/'Modifiable - Suffrages par cand'!$AE$7,"")</f>
        <v>0.02525001381</v>
      </c>
      <c r="J7" s="41">
        <f>IFERROR('Modifiable - Suffrages par cand'!J7/'Modifiable - Suffrages par cand'!$AE$7,"")</f>
        <v>0.01167651988</v>
      </c>
      <c r="K7" s="41">
        <f>IFERROR('Modifiable - Suffrages par cand'!K7/'Modifiable - Suffrages par cand'!$AE$7,"")</f>
        <v>0.002246901302</v>
      </c>
      <c r="L7" s="41">
        <f>IFERROR('Modifiable - Suffrages par cand'!L7/'Modifiable - Suffrages par cand'!$AE$7,"")</f>
        <v>0.005709339374</v>
      </c>
      <c r="M7" s="41">
        <f>IFERROR('Modifiable - Suffrages par cand'!M7/'Modifiable - Suffrages par cand'!$AE$7,"")</f>
        <v>0.01419967954</v>
      </c>
      <c r="N7" s="41">
        <f>IFERROR('Modifiable - Suffrages par cand'!N7/'Modifiable - Suffrages par cand'!$AE$7,"")</f>
        <v>0.06433136269</v>
      </c>
      <c r="O7" s="41">
        <f>IFERROR('Modifiable - Suffrages par cand'!O7/'Modifiable - Suffrages par cand'!$AE$7,"")</f>
        <v>0.003094093596</v>
      </c>
      <c r="P7" s="41">
        <f>IFERROR('Modifiable - Suffrages par cand'!P7/'Modifiable - Suffrages par cand'!$AE$7,"")</f>
        <v>0.001491795127</v>
      </c>
      <c r="Q7" s="41">
        <f>IFERROR('Modifiable - Suffrages par cand'!Q7/'Modifiable - Suffrages par cand'!$AE$7,"")</f>
        <v>0.004806895409</v>
      </c>
      <c r="R7" s="41">
        <f>IFERROR('Modifiable - Suffrages par cand'!R7/'Modifiable - Suffrages par cand'!$AE$7,"")</f>
        <v>0.09731661049</v>
      </c>
      <c r="S7" s="41">
        <f>IFERROR('Modifiable - Suffrages par cand'!S7/'Modifiable - Suffrages par cand'!$AE$7,"")</f>
        <v>0.002744166344</v>
      </c>
      <c r="T7" s="41">
        <f>IFERROR('Modifiable - Suffrages par cand'!T7/'Modifiable - Suffrages par cand'!$AE$7,"")</f>
        <v>0.07046429821</v>
      </c>
      <c r="U7" s="41">
        <f>IFERROR('Modifiable - Suffrages par cand'!U7/'Modifiable - Suffrages par cand'!$AE$7,"")</f>
        <v>0.2986168665</v>
      </c>
      <c r="V7" s="41">
        <f>IFERROR('Modifiable - Suffrages par cand'!V7/'Modifiable - Suffrages par cand'!$AE$7,"")</f>
        <v>0.002062729064</v>
      </c>
      <c r="W7" s="41">
        <f>IFERROR('Modifiable - Suffrages par cand'!W7/'Modifiable - Suffrages par cand'!$AE$7,"")</f>
        <v>0.001878556826</v>
      </c>
      <c r="X7" s="41">
        <f>IFERROR('Modifiable - Suffrages par cand'!X7/'Modifiable - Suffrages par cand'!$AE$7,"")</f>
        <v>0.003149345268</v>
      </c>
      <c r="Y7" s="41">
        <f>IFERROR('Modifiable - Suffrages par cand'!Y7/'Modifiable - Suffrages par cand'!$AE$7,"")</f>
        <v>0.001860139603</v>
      </c>
      <c r="Z7" s="41">
        <f>IFERROR('Modifiable - Suffrages par cand'!Z7/'Modifiable - Suffrages par cand'!$AE$7,"")</f>
        <v>0.05175239884</v>
      </c>
      <c r="AA7" s="41">
        <f>IFERROR('Modifiable - Suffrages par cand'!AA7/'Modifiable - Suffrages par cand'!$AE$7,"")</f>
        <v>0.002228484078</v>
      </c>
      <c r="AB7" s="41">
        <f>IFERROR('Modifiable - Suffrages par cand'!AB7/'Modifiable - Suffrages par cand'!$AE$7,"")</f>
        <v>0.001454960679</v>
      </c>
      <c r="AC7" s="41">
        <f>IFERROR('Modifiable - Suffrages par cand'!AC7/'Modifiable - Suffrages par cand'!$AE$7,"")</f>
        <v>0.002025894617</v>
      </c>
      <c r="AD7" s="41">
        <f>IFERROR('Modifiable - Suffrages par cand'!AD7/'Modifiable - Suffrages par cand'!$AE$7,"")</f>
        <v>0.02850986242</v>
      </c>
      <c r="AE7" s="42">
        <f t="shared" si="1"/>
        <v>1</v>
      </c>
      <c r="AF7" s="45"/>
    </row>
    <row r="8">
      <c r="A8" s="40">
        <v>7.0</v>
      </c>
      <c r="B8" s="10" t="s">
        <v>58</v>
      </c>
      <c r="C8" s="11" t="s">
        <v>59</v>
      </c>
      <c r="D8" s="12" t="s">
        <v>60</v>
      </c>
      <c r="E8" s="41">
        <f>IFERROR('Modifiable - Suffrages par cand'!E8/'Modifiable - Suffrages par cand'!$AE$8,"")</f>
        <v>0.04399916693</v>
      </c>
      <c r="F8" s="41">
        <f>IFERROR('Modifiable - Suffrages par cand'!F8/'Modifiable - Suffrages par cand'!$AE$8,"")</f>
        <v>0.01334005634</v>
      </c>
      <c r="G8" s="41">
        <f>IFERROR('Modifiable - Suffrages par cand'!G8/'Modifiable - Suffrages par cand'!$AE$8,"")</f>
        <v>0.02969450504</v>
      </c>
      <c r="H8" s="41">
        <f>IFERROR('Modifiable - Suffrages par cand'!H8/'Modifiable - Suffrages par cand'!$AE$8,"")</f>
        <v>0.3006390512</v>
      </c>
      <c r="I8" s="41">
        <f>IFERROR('Modifiable - Suffrages par cand'!I8/'Modifiable - Suffrages par cand'!$AE$8,"")</f>
        <v>0.02436725164</v>
      </c>
      <c r="J8" s="41">
        <f>IFERROR('Modifiable - Suffrages par cand'!J8/'Modifiable - Suffrages par cand'!$AE$8,"")</f>
        <v>0.008451260016</v>
      </c>
      <c r="K8" s="41">
        <f>IFERROR('Modifiable - Suffrages par cand'!K8/'Modifiable - Suffrages par cand'!$AE$8,"")</f>
        <v>0.002915739513</v>
      </c>
      <c r="L8" s="41">
        <f>IFERROR('Modifiable - Suffrages par cand'!L8/'Modifiable - Suffrages par cand'!$AE$8,"")</f>
        <v>0.005787633318</v>
      </c>
      <c r="M8" s="41">
        <f>IFERROR('Modifiable - Suffrages par cand'!M8/'Modifiable - Suffrages par cand'!$AE$8,"")</f>
        <v>0.01362505344</v>
      </c>
      <c r="N8" s="41">
        <f>IFERROR('Modifiable - Suffrages par cand'!N8/'Modifiable - Suffrages par cand'!$AE$8,"")</f>
        <v>0.04888796326</v>
      </c>
      <c r="O8" s="41">
        <f>IFERROR('Modifiable - Suffrages par cand'!O8/'Modifiable - Suffrages par cand'!$AE$8,"")</f>
        <v>0.003694000811</v>
      </c>
      <c r="P8" s="41">
        <f>IFERROR('Modifiable - Suffrages par cand'!P8/'Modifiable - Suffrages par cand'!$AE$8,"")</f>
        <v>0.002312861042</v>
      </c>
      <c r="Q8" s="41">
        <f>IFERROR('Modifiable - Suffrages par cand'!Q8/'Modifiable - Suffrages par cand'!$AE$8,"")</f>
        <v>0.004899757752</v>
      </c>
      <c r="R8" s="41">
        <f>IFERROR('Modifiable - Suffrages par cand'!R8/'Modifiable - Suffrages par cand'!$AE$8,"")</f>
        <v>0.113944031</v>
      </c>
      <c r="S8" s="41">
        <f>IFERROR('Modifiable - Suffrages par cand'!S8/'Modifiable - Suffrages par cand'!$AE$8,"")</f>
        <v>0.00406668932</v>
      </c>
      <c r="T8" s="41">
        <f>IFERROR('Modifiable - Suffrages par cand'!T8/'Modifiable - Suffrages par cand'!$AE$8,"")</f>
        <v>0.07743151849</v>
      </c>
      <c r="U8" s="41">
        <f>IFERROR('Modifiable - Suffrages par cand'!U8/'Modifiable - Suffrages par cand'!$AE$8,"")</f>
        <v>0.2294555459</v>
      </c>
      <c r="V8" s="41">
        <f>IFERROR('Modifiable - Suffrages par cand'!V8/'Modifiable - Suffrages par cand'!$AE$8,"")</f>
        <v>0.001797673985</v>
      </c>
      <c r="W8" s="41">
        <f>IFERROR('Modifiable - Suffrages par cand'!W8/'Modifiable - Suffrages par cand'!$AE$8,"")</f>
        <v>0.001786712559</v>
      </c>
      <c r="X8" s="41">
        <f>IFERROR('Modifiable - Suffrages par cand'!X8/'Modifiable - Suffrages par cand'!$AE$8,"")</f>
        <v>0.002258053908</v>
      </c>
      <c r="Y8" s="41">
        <f>IFERROR('Modifiable - Suffrages par cand'!Y8/'Modifiable - Suffrages par cand'!$AE$8,"")</f>
        <v>0.002597858137</v>
      </c>
      <c r="Z8" s="41">
        <f>IFERROR('Modifiable - Suffrages par cand'!Z8/'Modifiable - Suffrages par cand'!$AE$8,"")</f>
        <v>0.03781692225</v>
      </c>
      <c r="AA8" s="41">
        <f>IFERROR('Modifiable - Suffrages par cand'!AA8/'Modifiable - Suffrages par cand'!$AE$8,"")</f>
        <v>0.003957075053</v>
      </c>
      <c r="AB8" s="41">
        <f>IFERROR('Modifiable - Suffrages par cand'!AB8/'Modifiable - Suffrages par cand'!$AE$8,"")</f>
        <v>0.001808635412</v>
      </c>
      <c r="AC8" s="41">
        <f>IFERROR('Modifiable - Suffrages par cand'!AC8/'Modifiable - Suffrages par cand'!$AE$8,"")</f>
        <v>0.001797673985</v>
      </c>
      <c r="AD8" s="41">
        <f>IFERROR('Modifiable - Suffrages par cand'!AD8/'Modifiable - Suffrages par cand'!$AE$8,"")</f>
        <v>0.01866730974</v>
      </c>
      <c r="AE8" s="42">
        <f t="shared" si="1"/>
        <v>1</v>
      </c>
      <c r="AF8" s="45"/>
    </row>
    <row r="9">
      <c r="A9" s="40">
        <v>8.0</v>
      </c>
      <c r="B9" s="10" t="s">
        <v>61</v>
      </c>
      <c r="C9" s="11" t="s">
        <v>62</v>
      </c>
      <c r="D9" s="12" t="s">
        <v>63</v>
      </c>
      <c r="E9" s="41">
        <f>IFERROR('Modifiable - Suffrages par cand'!E9/'Modifiable - Suffrages par cand'!$AE$9,"")</f>
        <v>0.02408338778</v>
      </c>
      <c r="F9" s="41">
        <f>IFERROR('Modifiable - Suffrages par cand'!F9/'Modifiable - Suffrages par cand'!$AE$9,"")</f>
        <v>0.01978332548</v>
      </c>
      <c r="G9" s="41">
        <f>IFERROR('Modifiable - Suffrages par cand'!G9/'Modifiable - Suffrages par cand'!$AE$9,"")</f>
        <v>0.03743941167</v>
      </c>
      <c r="H9" s="41">
        <f>IFERROR('Modifiable - Suffrages par cand'!H9/'Modifiable - Suffrages par cand'!$AE$9,"")</f>
        <v>0.3081913908</v>
      </c>
      <c r="I9" s="41">
        <f>IFERROR('Modifiable - Suffrages par cand'!I9/'Modifiable - Suffrages par cand'!$AE$9,"")</f>
        <v>0.1039612235</v>
      </c>
      <c r="J9" s="41">
        <f>IFERROR('Modifiable - Suffrages par cand'!J9/'Modifiable - Suffrages par cand'!$AE$9,"")</f>
        <v>0.01133514655</v>
      </c>
      <c r="K9" s="41">
        <f>IFERROR('Modifiable - Suffrages par cand'!K9/'Modifiable - Suffrages par cand'!$AE$9,"")</f>
        <v>0.002446325194</v>
      </c>
      <c r="L9" s="41">
        <f>IFERROR('Modifiable - Suffrages par cand'!L9/'Modifiable - Suffrages par cand'!$AE$9,"")</f>
        <v>0.009861273609</v>
      </c>
      <c r="M9" s="41">
        <f>IFERROR('Modifiable - Suffrages par cand'!M9/'Modifiable - Suffrages par cand'!$AE$9,"")</f>
        <v>0.010408278</v>
      </c>
      <c r="N9" s="41">
        <f>IFERROR('Modifiable - Suffrages par cand'!N9/'Modifiable - Suffrages par cand'!$AE$9,"")</f>
        <v>0.06839074347</v>
      </c>
      <c r="O9" s="41">
        <f>IFERROR('Modifiable - Suffrages par cand'!O9/'Modifiable - Suffrages par cand'!$AE$9,"")</f>
        <v>0.00331241548</v>
      </c>
      <c r="P9" s="41">
        <f>IFERROR('Modifiable - Suffrages par cand'!P9/'Modifiable - Suffrages par cand'!$AE$9,"")</f>
        <v>0.001960099069</v>
      </c>
      <c r="Q9" s="41">
        <f>IFERROR('Modifiable - Suffrages par cand'!Q9/'Modifiable - Suffrages par cand'!$AE$9,"")</f>
        <v>0.005697962409</v>
      </c>
      <c r="R9" s="41">
        <f>IFERROR('Modifiable - Suffrages par cand'!R9/'Modifiable - Suffrages par cand'!$AE$9,"")</f>
        <v>0.09665263702</v>
      </c>
      <c r="S9" s="41">
        <f>IFERROR('Modifiable - Suffrages par cand'!S9/'Modifiable - Suffrages par cand'!$AE$9,"")</f>
        <v>0.003874614438</v>
      </c>
      <c r="T9" s="41">
        <f>IFERROR('Modifiable - Suffrages par cand'!T9/'Modifiable - Suffrages par cand'!$AE$9,"")</f>
        <v>0.04745263094</v>
      </c>
      <c r="U9" s="41">
        <f>IFERROR('Modifiable - Suffrages par cand'!U9/'Modifiable - Suffrages par cand'!$AE$9,"")</f>
        <v>0.1817877927</v>
      </c>
      <c r="V9" s="41">
        <f>IFERROR('Modifiable - Suffrages par cand'!V9/'Modifiable - Suffrages par cand'!$AE$9,"")</f>
        <v>0.001200370747</v>
      </c>
      <c r="W9" s="41">
        <f>IFERROR('Modifiable - Suffrages par cand'!W9/'Modifiable - Suffrages par cand'!$AE$9,"")</f>
        <v>0.001853737104</v>
      </c>
      <c r="X9" s="41">
        <f>IFERROR('Modifiable - Suffrages par cand'!X9/'Modifiable - Suffrages par cand'!$AE$9,"")</f>
        <v>0.002051266467</v>
      </c>
      <c r="Y9" s="41">
        <f>IFERROR('Modifiable - Suffrages par cand'!Y9/'Modifiable - Suffrages par cand'!$AE$9,"")</f>
        <v>0.002279184963</v>
      </c>
      <c r="Z9" s="41">
        <f>IFERROR('Modifiable - Suffrages par cand'!Z9/'Modifiable - Suffrages par cand'!$AE$9,"")</f>
        <v>0.0354337289</v>
      </c>
      <c r="AA9" s="41">
        <f>IFERROR('Modifiable - Suffrages par cand'!AA9/'Modifiable - Suffrages par cand'!$AE$9,"")</f>
        <v>0.002978135019</v>
      </c>
      <c r="AB9" s="41">
        <f>IFERROR('Modifiable - Suffrages par cand'!AB9/'Modifiable - Suffrages par cand'!$AE$9,"")</f>
        <v>0.001397900111</v>
      </c>
      <c r="AC9" s="41">
        <f>IFERROR('Modifiable - Suffrages par cand'!AC9/'Modifiable - Suffrages par cand'!$AE$9,"")</f>
        <v>0.001899320803</v>
      </c>
      <c r="AD9" s="41">
        <f>IFERROR('Modifiable - Suffrages par cand'!AD9/'Modifiable - Suffrages par cand'!$AE$9,"")</f>
        <v>0.01426769787</v>
      </c>
      <c r="AE9" s="42">
        <f t="shared" si="1"/>
        <v>1</v>
      </c>
      <c r="AF9" s="45"/>
    </row>
    <row r="10">
      <c r="A10" s="40">
        <v>9.0</v>
      </c>
      <c r="B10" s="10" t="s">
        <v>64</v>
      </c>
      <c r="C10" s="22" t="s">
        <v>65</v>
      </c>
      <c r="D10" s="12" t="s">
        <v>66</v>
      </c>
      <c r="E10" s="41">
        <f>IFERROR('Modifiable - Suffrages par cand'!E10/'Modifiable - Suffrages par cand'!$AE$10,"")</f>
        <v>0.008856866708</v>
      </c>
      <c r="F10" s="41">
        <f>IFERROR('Modifiable - Suffrages par cand'!F10/'Modifiable - Suffrages par cand'!$AE$10,"")</f>
        <v>0.01520077322</v>
      </c>
      <c r="G10" s="41">
        <f>IFERROR('Modifiable - Suffrages par cand'!G10/'Modifiable - Suffrages par cand'!$AE$10,"")</f>
        <v>0.04358140761</v>
      </c>
      <c r="H10" s="41">
        <f>IFERROR('Modifiable - Suffrages par cand'!H10/'Modifiable - Suffrages par cand'!$AE$10,"")</f>
        <v>0.2553026975</v>
      </c>
      <c r="I10" s="41">
        <f>IFERROR('Modifiable - Suffrages par cand'!I10/'Modifiable - Suffrages par cand'!$AE$10,"")</f>
        <v>0.06860557069</v>
      </c>
      <c r="J10" s="41">
        <f>IFERROR('Modifiable - Suffrages par cand'!J10/'Modifiable - Suffrages par cand'!$AE$10,"")</f>
        <v>0.008909586152</v>
      </c>
      <c r="K10" s="41">
        <f>IFERROR('Modifiable - Suffrages par cand'!K10/'Modifiable - Suffrages par cand'!$AE$10,"")</f>
        <v>0.003057727792</v>
      </c>
      <c r="L10" s="41">
        <f>IFERROR('Modifiable - Suffrages par cand'!L10/'Modifiable - Suffrages par cand'!$AE$10,"")</f>
        <v>0.02491872419</v>
      </c>
      <c r="M10" s="41">
        <f>IFERROR('Modifiable - Suffrages par cand'!M10/'Modifiable - Suffrages par cand'!$AE$10,"")</f>
        <v>0.01347860469</v>
      </c>
      <c r="N10" s="41">
        <f>IFERROR('Modifiable - Suffrages par cand'!N10/'Modifiable - Suffrages par cand'!$AE$10,"")</f>
        <v>0.05254371321</v>
      </c>
      <c r="O10" s="41">
        <f>IFERROR('Modifiable - Suffrages par cand'!O10/'Modifiable - Suffrages par cand'!$AE$10,"")</f>
        <v>0.004129689834</v>
      </c>
      <c r="P10" s="41">
        <f>IFERROR('Modifiable - Suffrages par cand'!P10/'Modifiable - Suffrages par cand'!$AE$10,"")</f>
        <v>0.002038485195</v>
      </c>
      <c r="Q10" s="41">
        <f>IFERROR('Modifiable - Suffrages par cand'!Q10/'Modifiable - Suffrages par cand'!$AE$10,"")</f>
        <v>0.005974870398</v>
      </c>
      <c r="R10" s="41">
        <f>IFERROR('Modifiable - Suffrages par cand'!R10/'Modifiable - Suffrages par cand'!$AE$10,"")</f>
        <v>0.0977594236</v>
      </c>
      <c r="S10" s="41">
        <f>IFERROR('Modifiable - Suffrages par cand'!S10/'Modifiable - Suffrages par cand'!$AE$10,"")</f>
        <v>0.005711273175</v>
      </c>
      <c r="T10" s="41">
        <f>IFERROR('Modifiable - Suffrages par cand'!T10/'Modifiable - Suffrages par cand'!$AE$10,"")</f>
        <v>0.08334944205</v>
      </c>
      <c r="U10" s="41">
        <f>IFERROR('Modifiable - Suffrages par cand'!U10/'Modifiable - Suffrages par cand'!$AE$10,"")</f>
        <v>0.2293471575</v>
      </c>
      <c r="V10" s="41">
        <f>IFERROR('Modifiable - Suffrages par cand'!V10/'Modifiable - Suffrages par cand'!$AE$10,"")</f>
        <v>0.00337404446</v>
      </c>
      <c r="W10" s="41">
        <f>IFERROR('Modifiable - Suffrages par cand'!W10/'Modifiable - Suffrages par cand'!$AE$10,"")</f>
        <v>0.001933046305</v>
      </c>
      <c r="X10" s="41">
        <f>IFERROR('Modifiable - Suffrages par cand'!X10/'Modifiable - Suffrages par cand'!$AE$10,"")</f>
        <v>0.00337404446</v>
      </c>
      <c r="Y10" s="41">
        <f>IFERROR('Modifiable - Suffrages par cand'!Y10/'Modifiable - Suffrages par cand'!$AE$10,"")</f>
        <v>0.00258325279</v>
      </c>
      <c r="Z10" s="41">
        <f>IFERROR('Modifiable - Suffrages par cand'!Z10/'Modifiable - Suffrages par cand'!$AE$10,"")</f>
        <v>0.0422282752</v>
      </c>
      <c r="AA10" s="41">
        <f>IFERROR('Modifiable - Suffrages par cand'!AA10/'Modifiable - Suffrages par cand'!$AE$10,"")</f>
        <v>0.003426763905</v>
      </c>
      <c r="AB10" s="41">
        <f>IFERROR('Modifiable - Suffrages par cand'!AB10/'Modifiable - Suffrages par cand'!$AE$10,"")</f>
        <v>0.001880326861</v>
      </c>
      <c r="AC10" s="41">
        <f>IFERROR('Modifiable - Suffrages par cand'!AC10/'Modifiable - Suffrages par cand'!$AE$10,"")</f>
        <v>0.001651875934</v>
      </c>
      <c r="AD10" s="41">
        <f>IFERROR('Modifiable - Suffrages par cand'!AD10/'Modifiable - Suffrages par cand'!$AE$10,"")</f>
        <v>0.01678235656</v>
      </c>
      <c r="AE10" s="42">
        <f t="shared" si="1"/>
        <v>1</v>
      </c>
      <c r="AF10" s="46"/>
    </row>
    <row r="11">
      <c r="A11" s="40">
        <v>10.0</v>
      </c>
      <c r="B11" s="10" t="s">
        <v>67</v>
      </c>
      <c r="C11" s="11" t="s">
        <v>68</v>
      </c>
      <c r="D11" s="12" t="s">
        <v>69</v>
      </c>
      <c r="E11" s="41">
        <f>IFERROR('Modifiable - Suffrages par cand'!E11/'Modifiable - Suffrages par cand'!$AE$11,"")</f>
        <v>0.006285904849</v>
      </c>
      <c r="F11" s="41">
        <f>IFERROR('Modifiable - Suffrages par cand'!F11/'Modifiable - Suffrages par cand'!$AE$11,"")</f>
        <v>0.03628710037</v>
      </c>
      <c r="G11" s="41">
        <f>IFERROR('Modifiable - Suffrages par cand'!G11/'Modifiable - Suffrages par cand'!$AE$11,"")</f>
        <v>0.0451590982</v>
      </c>
      <c r="H11" s="41">
        <f>IFERROR('Modifiable - Suffrages par cand'!H11/'Modifiable - Suffrages par cand'!$AE$11,"")</f>
        <v>0.2851623701</v>
      </c>
      <c r="I11" s="41">
        <f>IFERROR('Modifiable - Suffrages par cand'!I11/'Modifiable - Suffrages par cand'!$AE$11,"")</f>
        <v>0.0434539128</v>
      </c>
      <c r="J11" s="41">
        <f>IFERROR('Modifiable - Suffrages par cand'!J11/'Modifiable - Suffrages par cand'!$AE$11,"")</f>
        <v>0.01671207536</v>
      </c>
      <c r="K11" s="41">
        <f>IFERROR('Modifiable - Suffrages par cand'!K11/'Modifiable - Suffrages par cand'!$AE$11,"")</f>
        <v>0.002095301616</v>
      </c>
      <c r="L11" s="41">
        <f>IFERROR('Modifiable - Suffrages par cand'!L11/'Modifiable - Suffrages par cand'!$AE$11,"")</f>
        <v>0.004712855588</v>
      </c>
      <c r="M11" s="41">
        <f>IFERROR('Modifiable - Suffrages par cand'!M11/'Modifiable - Suffrages par cand'!$AE$11,"")</f>
        <v>0.0181089431</v>
      </c>
      <c r="N11" s="41">
        <f>IFERROR('Modifiable - Suffrages par cand'!N11/'Modifiable - Suffrages par cand'!$AE$11,"")</f>
        <v>0.05720236335</v>
      </c>
      <c r="O11" s="41">
        <f>IFERROR('Modifiable - Suffrages par cand'!O11/'Modifiable - Suffrages par cand'!$AE$11,"")</f>
        <v>0.002158223587</v>
      </c>
      <c r="P11" s="41">
        <f>IFERROR('Modifiable - Suffrages par cand'!P11/'Modifiable - Suffrages par cand'!$AE$11,"")</f>
        <v>0.001264731606</v>
      </c>
      <c r="Q11" s="41">
        <f>IFERROR('Modifiable - Suffrages par cand'!Q11/'Modifiable - Suffrages par cand'!$AE$11,"")</f>
        <v>0.003064299962</v>
      </c>
      <c r="R11" s="41">
        <f>IFERROR('Modifiable - Suffrages par cand'!R11/'Modifiable - Suffrages par cand'!$AE$11,"")</f>
        <v>0.1238618989</v>
      </c>
      <c r="S11" s="41">
        <f>IFERROR('Modifiable - Suffrages par cand'!S11/'Modifiable - Suffrages par cand'!$AE$11,"")</f>
        <v>0.002403619272</v>
      </c>
      <c r="T11" s="41">
        <f>IFERROR('Modifiable - Suffrages par cand'!T11/'Modifiable - Suffrages par cand'!$AE$11,"")</f>
        <v>0.05382974573</v>
      </c>
      <c r="U11" s="41">
        <f>IFERROR('Modifiable - Suffrages par cand'!U11/'Modifiable - Suffrages par cand'!$AE$11,"")</f>
        <v>0.1983300509</v>
      </c>
      <c r="V11" s="41">
        <f>IFERROR('Modifiable - Suffrages par cand'!V11/'Modifiable - Suffrages par cand'!$AE$11,"")</f>
        <v>0.002057548434</v>
      </c>
      <c r="W11" s="41">
        <f>IFERROR('Modifiable - Suffrages par cand'!W11/'Modifiable - Suffrages par cand'!$AE$11,"")</f>
        <v>0.001271023803</v>
      </c>
      <c r="X11" s="41">
        <f>IFERROR('Modifiable - Suffrages par cand'!X11/'Modifiable - Suffrages par cand'!$AE$11,"")</f>
        <v>0.001352822365</v>
      </c>
      <c r="Y11" s="41">
        <f>IFERROR('Modifiable - Suffrages par cand'!Y11/'Modifiable - Suffrages par cand'!$AE$11,"")</f>
        <v>0.003007670188</v>
      </c>
      <c r="Z11" s="41">
        <f>IFERROR('Modifiable - Suffrages par cand'!Z11/'Modifiable - Suffrages par cand'!$AE$11,"")</f>
        <v>0.04057208656</v>
      </c>
      <c r="AA11" s="41">
        <f>IFERROR('Modifiable - Suffrages par cand'!AA11/'Modifiable - Suffrages par cand'!$AE$11,"")</f>
        <v>0.002302944119</v>
      </c>
      <c r="AB11" s="41">
        <f>IFERROR('Modifiable - Suffrages par cand'!AB11/'Modifiable - Suffrages par cand'!$AE$11,"")</f>
        <v>0.001390575547</v>
      </c>
      <c r="AC11" s="41">
        <f>IFERROR('Modifiable - Suffrages par cand'!AC11/'Modifiable - Suffrages par cand'!$AE$11,"")</f>
        <v>0.001063381301</v>
      </c>
      <c r="AD11" s="41">
        <f>IFERROR('Modifiable - Suffrages par cand'!AD11/'Modifiable - Suffrages par cand'!$AE$11,"")</f>
        <v>0.04688945239</v>
      </c>
      <c r="AE11" s="42">
        <f t="shared" si="1"/>
        <v>1</v>
      </c>
      <c r="AF11" s="43"/>
    </row>
    <row r="12">
      <c r="A12" s="40">
        <v>11.0</v>
      </c>
      <c r="B12" s="10" t="s">
        <v>70</v>
      </c>
      <c r="C12" s="11" t="s">
        <v>71</v>
      </c>
      <c r="D12" s="12" t="s">
        <v>72</v>
      </c>
      <c r="E12" s="41">
        <f>IFERROR('Modifiable - Suffrages par cand'!E12/'Modifiable - Suffrages par cand'!$AE$12,"")</f>
        <v>0.01301521193</v>
      </c>
      <c r="F12" s="41">
        <f>IFERROR('Modifiable - Suffrages par cand'!F12/'Modifiable - Suffrages par cand'!$AE$12,"")</f>
        <v>0.02524316225</v>
      </c>
      <c r="G12" s="41">
        <f>IFERROR('Modifiable - Suffrages par cand'!G12/'Modifiable - Suffrages par cand'!$AE$12,"")</f>
        <v>0.07329151535</v>
      </c>
      <c r="H12" s="41">
        <f>IFERROR('Modifiable - Suffrages par cand'!H12/'Modifiable - Suffrages par cand'!$AE$12,"")</f>
        <v>0.309863626</v>
      </c>
      <c r="I12" s="41">
        <f>IFERROR('Modifiable - Suffrages par cand'!I12/'Modifiable - Suffrages par cand'!$AE$12,"")</f>
        <v>0.03673464205</v>
      </c>
      <c r="J12" s="41">
        <f>IFERROR('Modifiable - Suffrages par cand'!J12/'Modifiable - Suffrages par cand'!$AE$12,"")</f>
        <v>0.01107245346</v>
      </c>
      <c r="K12" s="41">
        <f>IFERROR('Modifiable - Suffrages par cand'!K12/'Modifiable - Suffrages par cand'!$AE$12,"")</f>
        <v>0.002082433908</v>
      </c>
      <c r="L12" s="41">
        <f>IFERROR('Modifiable - Suffrages par cand'!L12/'Modifiable - Suffrages par cand'!$AE$12,"")</f>
        <v>0.00817736242</v>
      </c>
      <c r="M12" s="41">
        <f>IFERROR('Modifiable - Suffrages par cand'!M12/'Modifiable - Suffrages par cand'!$AE$12,"")</f>
        <v>0.01342154049</v>
      </c>
      <c r="N12" s="41">
        <f>IFERROR('Modifiable - Suffrages par cand'!N12/'Modifiable - Suffrages par cand'!$AE$12,"")</f>
        <v>0.05860019809</v>
      </c>
      <c r="O12" s="41">
        <f>IFERROR('Modifiable - Suffrages par cand'!O12/'Modifiable - Suffrages par cand'!$AE$12,"")</f>
        <v>0.003212535236</v>
      </c>
      <c r="P12" s="41">
        <f>IFERROR('Modifiable - Suffrages par cand'!P12/'Modifiable - Suffrages par cand'!$AE$12,"")</f>
        <v>0.001891967392</v>
      </c>
      <c r="Q12" s="41">
        <f>IFERROR('Modifiable - Suffrages par cand'!Q12/'Modifiable - Suffrages par cand'!$AE$12,"")</f>
        <v>0.006018741905</v>
      </c>
      <c r="R12" s="41">
        <f>IFERROR('Modifiable - Suffrages par cand'!R12/'Modifiable - Suffrages par cand'!$AE$12,"")</f>
        <v>0.1137719989</v>
      </c>
      <c r="S12" s="41">
        <f>IFERROR('Modifiable - Suffrages par cand'!S12/'Modifiable - Suffrages par cand'!$AE$12,"")</f>
        <v>0.004495009777</v>
      </c>
      <c r="T12" s="41">
        <f>IFERROR('Modifiable - Suffrages par cand'!T12/'Modifiable - Suffrages par cand'!$AE$12,"")</f>
        <v>0.06113975163</v>
      </c>
      <c r="U12" s="41">
        <f>IFERROR('Modifiable - Suffrages par cand'!U12/'Modifiable - Suffrages par cand'!$AE$12,"")</f>
        <v>0.1722833126</v>
      </c>
      <c r="V12" s="41">
        <f>IFERROR('Modifiable - Suffrages par cand'!V12/'Modifiable - Suffrages par cand'!$AE$12,"")</f>
        <v>0.001561825431</v>
      </c>
      <c r="W12" s="41">
        <f>IFERROR('Modifiable - Suffrages par cand'!W12/'Modifiable - Suffrages par cand'!$AE$12,"")</f>
        <v>0.001955456231</v>
      </c>
      <c r="X12" s="41">
        <f>IFERROR('Modifiable - Suffrages par cand'!X12/'Modifiable - Suffrages par cand'!$AE$12,"")</f>
        <v>0.003644259339</v>
      </c>
      <c r="Y12" s="41">
        <f>IFERROR('Modifiable - Suffrages par cand'!Y12/'Modifiable - Suffrages par cand'!$AE$12,"")</f>
        <v>0.002717322295</v>
      </c>
      <c r="Z12" s="41">
        <f>IFERROR('Modifiable - Suffrages par cand'!Z12/'Modifiable - Suffrages par cand'!$AE$12,"")</f>
        <v>0.04595322142</v>
      </c>
      <c r="AA12" s="41">
        <f>IFERROR('Modifiable - Suffrages par cand'!AA12/'Modifiable - Suffrages par cand'!$AE$12,"")</f>
        <v>0.002844299972</v>
      </c>
      <c r="AB12" s="41">
        <f>IFERROR('Modifiable - Suffrages par cand'!AB12/'Modifiable - Suffrages par cand'!$AE$12,"")</f>
        <v>0.00179038525</v>
      </c>
      <c r="AC12" s="41">
        <f>IFERROR('Modifiable - Suffrages par cand'!AC12/'Modifiable - Suffrages par cand'!$AE$12,"")</f>
        <v>0.001726896412</v>
      </c>
      <c r="AD12" s="41">
        <f>IFERROR('Modifiable - Suffrages par cand'!AD12/'Modifiable - Suffrages par cand'!$AE$12,"")</f>
        <v>0.02349087031</v>
      </c>
      <c r="AE12" s="42">
        <f t="shared" si="1"/>
        <v>1</v>
      </c>
      <c r="AF12" s="43"/>
    </row>
    <row r="13">
      <c r="A13" s="40">
        <v>12.0</v>
      </c>
      <c r="B13" s="10" t="s">
        <v>73</v>
      </c>
      <c r="C13" s="11" t="s">
        <v>74</v>
      </c>
      <c r="D13" s="12" t="s">
        <v>75</v>
      </c>
      <c r="E13" s="41">
        <f>IFERROR('Modifiable - Suffrages par cand'!E13/'Modifiable - Suffrages par cand'!$AE$13,"")</f>
        <v>0.006212407687</v>
      </c>
      <c r="F13" s="41">
        <f>IFERROR('Modifiable - Suffrages par cand'!F13/'Modifiable - Suffrages par cand'!$AE$13,"")</f>
        <v>0.03795300179</v>
      </c>
      <c r="G13" s="41">
        <f>IFERROR('Modifiable - Suffrages par cand'!G13/'Modifiable - Suffrages par cand'!$AE$13,"")</f>
        <v>0.06593848201</v>
      </c>
      <c r="H13" s="41">
        <f>IFERROR('Modifiable - Suffrages par cand'!H13/'Modifiable - Suffrages par cand'!$AE$13,"")</f>
        <v>0.1846725475</v>
      </c>
      <c r="I13" s="41">
        <f>IFERROR('Modifiable - Suffrages par cand'!I13/'Modifiable - Suffrages par cand'!$AE$13,"")</f>
        <v>0.07953594698</v>
      </c>
      <c r="J13" s="41">
        <f>IFERROR('Modifiable - Suffrages par cand'!J13/'Modifiable - Suffrages par cand'!$AE$13,"")</f>
        <v>0.01551454942</v>
      </c>
      <c r="K13" s="41">
        <f>IFERROR('Modifiable - Suffrages par cand'!K13/'Modifiable - Suffrages par cand'!$AE$13,"")</f>
        <v>0.001390050925</v>
      </c>
      <c r="L13" s="41">
        <f>IFERROR('Modifiable - Suffrages par cand'!L13/'Modifiable - Suffrages par cand'!$AE$13,"")</f>
        <v>0.007945030403</v>
      </c>
      <c r="M13" s="41">
        <f>IFERROR('Modifiable - Suffrages par cand'!M13/'Modifiable - Suffrages par cand'!$AE$13,"")</f>
        <v>0.008570882715</v>
      </c>
      <c r="N13" s="41">
        <f>IFERROR('Modifiable - Suffrages par cand'!N13/'Modifiable - Suffrages par cand'!$AE$13,"")</f>
        <v>0.0950175568</v>
      </c>
      <c r="O13" s="41">
        <f>IFERROR('Modifiable - Suffrages par cand'!O13/'Modifiable - Suffrages par cand'!$AE$13,"")</f>
        <v>0.001969787803</v>
      </c>
      <c r="P13" s="41">
        <f>IFERROR('Modifiable - Suffrages par cand'!P13/'Modifiable - Suffrages par cand'!$AE$13,"")</f>
        <v>0.001231940867</v>
      </c>
      <c r="Q13" s="41">
        <f>IFERROR('Modifiable - Suffrages par cand'!Q13/'Modifiable - Suffrages par cand'!$AE$13,"")</f>
        <v>0.00270104682</v>
      </c>
      <c r="R13" s="41">
        <f>IFERROR('Modifiable - Suffrages par cand'!R13/'Modifiable - Suffrages par cand'!$AE$13,"")</f>
        <v>0.09467498501</v>
      </c>
      <c r="S13" s="41">
        <f>IFERROR('Modifiable - Suffrages par cand'!S13/'Modifiable - Suffrages par cand'!$AE$13,"")</f>
        <v>0.002029079075</v>
      </c>
      <c r="T13" s="41">
        <f>IFERROR('Modifiable - Suffrages par cand'!T13/'Modifiable - Suffrages par cand'!$AE$13,"")</f>
        <v>0.06553661895</v>
      </c>
      <c r="U13" s="41">
        <f>IFERROR('Modifiable - Suffrages par cand'!U13/'Modifiable - Suffrages par cand'!$AE$13,"")</f>
        <v>0.2377184719</v>
      </c>
      <c r="V13" s="41">
        <f>IFERROR('Modifiable - Suffrages par cand'!V13/'Modifiable - Suffrages par cand'!$AE$13,"")</f>
        <v>0.0024177663</v>
      </c>
      <c r="W13" s="41">
        <f>IFERROR('Modifiable - Suffrages par cand'!W13/'Modifiable - Suffrages par cand'!$AE$13,"")</f>
        <v>0.001330759653</v>
      </c>
      <c r="X13" s="41">
        <f>IFERROR('Modifiable - Suffrages par cand'!X13/'Modifiable - Suffrages par cand'!$AE$13,"")</f>
        <v>0.003788053468</v>
      </c>
      <c r="Y13" s="41">
        <f>IFERROR('Modifiable - Suffrages par cand'!Y13/'Modifiable - Suffrages par cand'!$AE$13,"")</f>
        <v>0.003577240057</v>
      </c>
      <c r="Z13" s="41">
        <f>IFERROR('Modifiable - Suffrages par cand'!Z13/'Modifiable - Suffrages par cand'!$AE$13,"")</f>
        <v>0.04857931525</v>
      </c>
      <c r="AA13" s="41">
        <f>IFERROR('Modifiable - Suffrages par cand'!AA13/'Modifiable - Suffrages par cand'!$AE$13,"")</f>
        <v>0.002042254913</v>
      </c>
      <c r="AB13" s="41">
        <f>IFERROR('Modifiable - Suffrages par cand'!AB13/'Modifiable - Suffrages par cand'!$AE$13,"")</f>
        <v>0.001310995896</v>
      </c>
      <c r="AC13" s="41">
        <f>IFERROR('Modifiable - Suffrages par cand'!AC13/'Modifiable - Suffrages par cand'!$AE$13,"")</f>
        <v>0.001199001271</v>
      </c>
      <c r="AD13" s="41">
        <f>IFERROR('Modifiable - Suffrages par cand'!AD13/'Modifiable - Suffrages par cand'!$AE$13,"")</f>
        <v>0.02714222658</v>
      </c>
      <c r="AE13" s="42">
        <f t="shared" si="1"/>
        <v>1</v>
      </c>
      <c r="AF13" s="43"/>
    </row>
    <row r="14">
      <c r="A14" s="40">
        <v>13.0</v>
      </c>
      <c r="B14" s="10" t="s">
        <v>76</v>
      </c>
      <c r="C14" s="11" t="s">
        <v>77</v>
      </c>
      <c r="D14" s="12" t="s">
        <v>78</v>
      </c>
      <c r="E14" s="41">
        <f>IFERROR('Modifiable - Suffrages par cand'!E14/'Modifiable - Suffrages par cand'!$AE$14,"")</f>
        <v>0.00623824837</v>
      </c>
      <c r="F14" s="41">
        <f>IFERROR('Modifiable - Suffrages par cand'!F14/'Modifiable - Suffrages par cand'!$AE$14,"")</f>
        <v>0.03183263922</v>
      </c>
      <c r="G14" s="41">
        <f>IFERROR('Modifiable - Suffrages par cand'!G14/'Modifiable - Suffrages par cand'!$AE$14,"")</f>
        <v>0.0606603757</v>
      </c>
      <c r="H14" s="41">
        <f>IFERROR('Modifiable - Suffrages par cand'!H14/'Modifiable - Suffrages par cand'!$AE$14,"")</f>
        <v>0.2152986452</v>
      </c>
      <c r="I14" s="41">
        <f>IFERROR('Modifiable - Suffrages par cand'!I14/'Modifiable - Suffrages par cand'!$AE$14,"")</f>
        <v>0.05523925</v>
      </c>
      <c r="J14" s="41">
        <f>IFERROR('Modifiable - Suffrages par cand'!J14/'Modifiable - Suffrages par cand'!$AE$14,"")</f>
        <v>0.01592949901</v>
      </c>
      <c r="K14" s="41">
        <f>IFERROR('Modifiable - Suffrages par cand'!K14/'Modifiable - Suffrages par cand'!$AE$14,"")</f>
        <v>0.00168696294</v>
      </c>
      <c r="L14" s="41">
        <f>IFERROR('Modifiable - Suffrages par cand'!L14/'Modifiable - Suffrages par cand'!$AE$14,"")</f>
        <v>0.00738046286</v>
      </c>
      <c r="M14" s="41">
        <f>IFERROR('Modifiable - Suffrages par cand'!M14/'Modifiable - Suffrages par cand'!$AE$14,"")</f>
        <v>0.01445340644</v>
      </c>
      <c r="N14" s="41">
        <f>IFERROR('Modifiable - Suffrages par cand'!N14/'Modifiable - Suffrages par cand'!$AE$14,"")</f>
        <v>0.09343314531</v>
      </c>
      <c r="O14" s="41">
        <f>IFERROR('Modifiable - Suffrages par cand'!O14/'Modifiable - Suffrages par cand'!$AE$14,"")</f>
        <v>0.001959337164</v>
      </c>
      <c r="P14" s="41">
        <f>IFERROR('Modifiable - Suffrages par cand'!P14/'Modifiable - Suffrages par cand'!$AE$14,"")</f>
        <v>0.001133428225</v>
      </c>
      <c r="Q14" s="41">
        <f>IFERROR('Modifiable - Suffrages par cand'!Q14/'Modifiable - Suffrages par cand'!$AE$14,"")</f>
        <v>0.002899467552</v>
      </c>
      <c r="R14" s="41">
        <f>IFERROR('Modifiable - Suffrages par cand'!R14/'Modifiable - Suffrages par cand'!$AE$14,"")</f>
        <v>0.09311683976</v>
      </c>
      <c r="S14" s="41">
        <f>IFERROR('Modifiable - Suffrages par cand'!S14/'Modifiable - Suffrages par cand'!$AE$14,"")</f>
        <v>0.002293215246</v>
      </c>
      <c r="T14" s="41">
        <f>IFERROR('Modifiable - Suffrages par cand'!T14/'Modifiable - Suffrages par cand'!$AE$14,"")</f>
        <v>0.09884548474</v>
      </c>
      <c r="U14" s="41">
        <f>IFERROR('Modifiable - Suffrages par cand'!U14/'Modifiable - Suffrages par cand'!$AE$14,"")</f>
        <v>0.2026464231</v>
      </c>
      <c r="V14" s="41">
        <f>IFERROR('Modifiable - Suffrages par cand'!V14/'Modifiable - Suffrages par cand'!$AE$14,"")</f>
        <v>0.00211748994</v>
      </c>
      <c r="W14" s="41">
        <f>IFERROR('Modifiable - Suffrages par cand'!W14/'Modifiable - Suffrages par cand'!$AE$14,"")</f>
        <v>0.00155516896</v>
      </c>
      <c r="X14" s="41">
        <f>IFERROR('Modifiable - Suffrages par cand'!X14/'Modifiable - Suffrages par cand'!$AE$14,"")</f>
        <v>0.00168696294</v>
      </c>
      <c r="Y14" s="41">
        <f>IFERROR('Modifiable - Suffrages par cand'!Y14/'Modifiable - Suffrages par cand'!$AE$14,"")</f>
        <v>0.002627093328</v>
      </c>
      <c r="Z14" s="41">
        <f>IFERROR('Modifiable - Suffrages par cand'!Z14/'Modifiable - Suffrages par cand'!$AE$14,"")</f>
        <v>0.04842110812</v>
      </c>
      <c r="AA14" s="41">
        <f>IFERROR('Modifiable - Suffrages par cand'!AA14/'Modifiable - Suffrages par cand'!$AE$14,"")</f>
        <v>0.002662238389</v>
      </c>
      <c r="AB14" s="41">
        <f>IFERROR('Modifiable - Suffrages par cand'!AB14/'Modifiable - Suffrages par cand'!$AE$14,"")</f>
        <v>0.001045565572</v>
      </c>
      <c r="AC14" s="41">
        <f>IFERROR('Modifiable - Suffrages par cand'!AC14/'Modifiable - Suffrages par cand'!$AE$14,"")</f>
        <v>0.001151000756</v>
      </c>
      <c r="AD14" s="41">
        <f>IFERROR('Modifiable - Suffrages par cand'!AD14/'Modifiable - Suffrages par cand'!$AE$14,"")</f>
        <v>0.0336865412</v>
      </c>
      <c r="AE14" s="42">
        <f t="shared" si="1"/>
        <v>1</v>
      </c>
      <c r="AF14" s="43"/>
    </row>
    <row r="15">
      <c r="A15" s="40">
        <v>14.0</v>
      </c>
      <c r="B15" s="10" t="s">
        <v>79</v>
      </c>
      <c r="C15" s="11" t="s">
        <v>80</v>
      </c>
      <c r="D15" s="12" t="s">
        <v>81</v>
      </c>
      <c r="E15" s="41">
        <f>IFERROR('Modifiable - Suffrages par cand'!E15/'Modifiable - Suffrages par cand'!$AE$15,"")</f>
        <v>0.007096891073</v>
      </c>
      <c r="F15" s="41">
        <f>IFERROR('Modifiable - Suffrages par cand'!F15/'Modifiable - Suffrages par cand'!$AE$15,"")</f>
        <v>0.0381940342</v>
      </c>
      <c r="G15" s="41">
        <f>IFERROR('Modifiable - Suffrages par cand'!G15/'Modifiable - Suffrages par cand'!$AE$15,"")</f>
        <v>0.02313381696</v>
      </c>
      <c r="H15" s="41">
        <f>IFERROR('Modifiable - Suffrages par cand'!H15/'Modifiable - Suffrages par cand'!$AE$15,"")</f>
        <v>0.2359223989</v>
      </c>
      <c r="I15" s="41">
        <f>IFERROR('Modifiable - Suffrages par cand'!I15/'Modifiable - Suffrages par cand'!$AE$15,"")</f>
        <v>0.03209748182</v>
      </c>
      <c r="J15" s="41">
        <f>IFERROR('Modifiable - Suffrages par cand'!J15/'Modifiable - Suffrages par cand'!$AE$15,"")</f>
        <v>0.009893113416</v>
      </c>
      <c r="K15" s="41">
        <f>IFERROR('Modifiable - Suffrages par cand'!K15/'Modifiable - Suffrages par cand'!$AE$15,"")</f>
        <v>0.002536291815</v>
      </c>
      <c r="L15" s="41">
        <f>IFERROR('Modifiable - Suffrages par cand'!L15/'Modifiable - Suffrages par cand'!$AE$15,"")</f>
        <v>0.01047598793</v>
      </c>
      <c r="M15" s="41">
        <f>IFERROR('Modifiable - Suffrages par cand'!M15/'Modifiable - Suffrages par cand'!$AE$15,"")</f>
        <v>0.02263758595</v>
      </c>
      <c r="N15" s="41">
        <f>IFERROR('Modifiable - Suffrages par cand'!N15/'Modifiable - Suffrages par cand'!$AE$15,"")</f>
        <v>0.06882645305</v>
      </c>
      <c r="O15" s="41">
        <f>IFERROR('Modifiable - Suffrages par cand'!O15/'Modifiable - Suffrages par cand'!$AE$15,"")</f>
        <v>0.003473617051</v>
      </c>
      <c r="P15" s="41">
        <f>IFERROR('Modifiable - Suffrages par cand'!P15/'Modifiable - Suffrages par cand'!$AE$15,"")</f>
        <v>0.001622596627</v>
      </c>
      <c r="Q15" s="41">
        <f>IFERROR('Modifiable - Suffrages par cand'!Q15/'Modifiable - Suffrages par cand'!$AE$15,"")</f>
        <v>0.01480816339</v>
      </c>
      <c r="R15" s="41">
        <f>IFERROR('Modifiable - Suffrages par cand'!R15/'Modifiable - Suffrages par cand'!$AE$15,"")</f>
        <v>0.1283032838</v>
      </c>
      <c r="S15" s="41">
        <f>IFERROR('Modifiable - Suffrages par cand'!S15/'Modifiable - Suffrages par cand'!$AE$15,"")</f>
        <v>0.003363343494</v>
      </c>
      <c r="T15" s="41">
        <f>IFERROR('Modifiable - Suffrages par cand'!T15/'Modifiable - Suffrages par cand'!$AE$15,"")</f>
        <v>0.06596721725</v>
      </c>
      <c r="U15" s="41">
        <f>IFERROR('Modifiable - Suffrages par cand'!U15/'Modifiable - Suffrages par cand'!$AE$15,"")</f>
        <v>0.2279669494</v>
      </c>
      <c r="V15" s="41">
        <f>IFERROR('Modifiable - Suffrages par cand'!V15/'Modifiable - Suffrages par cand'!$AE$15,"")</f>
        <v>0.001819513694</v>
      </c>
      <c r="W15" s="41">
        <f>IFERROR('Modifiable - Suffrages par cand'!W15/'Modifiable - Suffrages par cand'!$AE$15,"")</f>
        <v>0.001764376915</v>
      </c>
      <c r="X15" s="41">
        <f>IFERROR('Modifiable - Suffrages par cand'!X15/'Modifiable - Suffrages par cand'!$AE$15,"")</f>
        <v>0.001283899273</v>
      </c>
      <c r="Y15" s="41">
        <f>IFERROR('Modifiable - Suffrages par cand'!Y15/'Modifiable - Suffrages par cand'!$AE$15,"")</f>
        <v>0.002213347826</v>
      </c>
      <c r="Z15" s="41">
        <f>IFERROR('Modifiable - Suffrages par cand'!Z15/'Modifiable - Suffrages par cand'!$AE$15,"")</f>
        <v>0.04747276637</v>
      </c>
      <c r="AA15" s="41">
        <f>IFERROR('Modifiable - Suffrages par cand'!AA15/'Modifiable - Suffrages par cand'!$AE$15,"")</f>
        <v>0.002189717778</v>
      </c>
      <c r="AB15" s="41">
        <f>IFERROR('Modifiable - Suffrages par cand'!AB15/'Modifiable - Suffrages par cand'!$AE$15,"")</f>
        <v>0.001591089897</v>
      </c>
      <c r="AC15" s="41">
        <f>IFERROR('Modifiable - Suffrages par cand'!AC15/'Modifiable - Suffrages par cand'!$AE$15,"")</f>
        <v>0.001654103358</v>
      </c>
      <c r="AD15" s="41">
        <f>IFERROR('Modifiable - Suffrages par cand'!AD15/'Modifiable - Suffrages par cand'!$AE$15,"")</f>
        <v>0.04369195869</v>
      </c>
      <c r="AE15" s="42">
        <f t="shared" si="1"/>
        <v>1</v>
      </c>
      <c r="AF15" s="46"/>
    </row>
    <row r="16">
      <c r="A16" s="40">
        <v>15.0</v>
      </c>
      <c r="B16" s="10" t="s">
        <v>82</v>
      </c>
      <c r="C16" s="11" t="s">
        <v>83</v>
      </c>
      <c r="D16" s="12" t="s">
        <v>84</v>
      </c>
      <c r="E16" s="41">
        <f>IFERROR('Modifiable - Suffrages par cand'!E16/'Modifiable - Suffrages par cand'!$AE$16,"")</f>
        <v>0.006862031307</v>
      </c>
      <c r="F16" s="41">
        <f>IFERROR('Modifiable - Suffrages par cand'!F16/'Modifiable - Suffrages par cand'!$AE$16,"")</f>
        <v>0.01082089552</v>
      </c>
      <c r="G16" s="41">
        <f>IFERROR('Modifiable - Suffrages par cand'!G16/'Modifiable - Suffrages par cand'!$AE$16,"")</f>
        <v>0.0136239534</v>
      </c>
      <c r="H16" s="41">
        <f>IFERROR('Modifiable - Suffrages par cand'!H16/'Modifiable - Suffrages par cand'!$AE$16,"")</f>
        <v>0.1735893702</v>
      </c>
      <c r="I16" s="41">
        <f>IFERROR('Modifiable - Suffrages par cand'!I16/'Modifiable - Suffrages par cand'!$AE$16,"")</f>
        <v>0.4593738624</v>
      </c>
      <c r="J16" s="41">
        <f>IFERROR('Modifiable - Suffrages par cand'!J16/'Modifiable - Suffrages par cand'!$AE$16,"")</f>
        <v>0.005933745905</v>
      </c>
      <c r="K16" s="41">
        <f>IFERROR('Modifiable - Suffrages par cand'!K16/'Modifiable - Suffrages par cand'!$AE$16,"")</f>
        <v>0.002193301784</v>
      </c>
      <c r="L16" s="41">
        <f>IFERROR('Modifiable - Suffrages par cand'!L16/'Modifiable - Suffrages par cand'!$AE$16,"")</f>
        <v>0.005005460502</v>
      </c>
      <c r="M16" s="41">
        <f>IFERROR('Modifiable - Suffrages par cand'!M16/'Modifiable - Suffrages par cand'!$AE$16,"")</f>
        <v>0.02005824536</v>
      </c>
      <c r="N16" s="41">
        <f>IFERROR('Modifiable - Suffrages par cand'!N16/'Modifiable - Suffrages par cand'!$AE$16,"")</f>
        <v>0.03040589734</v>
      </c>
      <c r="O16" s="41">
        <f>IFERROR('Modifiable - Suffrages par cand'!O16/'Modifiable - Suffrages par cand'!$AE$16,"")</f>
        <v>0.002566436112</v>
      </c>
      <c r="P16" s="41">
        <f>IFERROR('Modifiable - Suffrages par cand'!P16/'Modifiable - Suffrages par cand'!$AE$16,"")</f>
        <v>0.001501638151</v>
      </c>
      <c r="Q16" s="41">
        <f>IFERROR('Modifiable - Suffrages par cand'!Q16/'Modifiable - Suffrages par cand'!$AE$16,"")</f>
        <v>0.01065708045</v>
      </c>
      <c r="R16" s="41">
        <f>IFERROR('Modifiable - Suffrages par cand'!R16/'Modifiable - Suffrages par cand'!$AE$16,"")</f>
        <v>0.1050509647</v>
      </c>
      <c r="S16" s="41">
        <f>IFERROR('Modifiable - Suffrages par cand'!S16/'Modifiable - Suffrages par cand'!$AE$16,"")</f>
        <v>0.003822351656</v>
      </c>
      <c r="T16" s="41">
        <f>IFERROR('Modifiable - Suffrages par cand'!T16/'Modifiable - Suffrages par cand'!$AE$16,"")</f>
        <v>0.04550418639</v>
      </c>
      <c r="U16" s="41">
        <f>IFERROR('Modifiable - Suffrages par cand'!U16/'Modifiable - Suffrages par cand'!$AE$16,"")</f>
        <v>0.04883509283</v>
      </c>
      <c r="V16" s="41">
        <f>IFERROR('Modifiable - Suffrages par cand'!V16/'Modifiable - Suffrages par cand'!$AE$16,"")</f>
        <v>0.001301419731</v>
      </c>
      <c r="W16" s="41">
        <f>IFERROR('Modifiable - Suffrages par cand'!W16/'Modifiable - Suffrages par cand'!$AE$16,"")</f>
        <v>0.002311612668</v>
      </c>
      <c r="X16" s="41">
        <f>IFERROR('Modifiable - Suffrages par cand'!X16/'Modifiable - Suffrages par cand'!$AE$16,"")</f>
        <v>0.001073898799</v>
      </c>
      <c r="Y16" s="41">
        <f>IFERROR('Modifiable - Suffrages par cand'!Y16/'Modifiable - Suffrages par cand'!$AE$16,"")</f>
        <v>0.001255915544</v>
      </c>
      <c r="Z16" s="41">
        <f>IFERROR('Modifiable - Suffrages par cand'!Z16/'Modifiable - Suffrages par cand'!$AE$16,"")</f>
        <v>0.02504550419</v>
      </c>
      <c r="AA16" s="41">
        <f>IFERROR('Modifiable - Suffrages par cand'!AA16/'Modifiable - Suffrages par cand'!$AE$16,"")</f>
        <v>0.002129595923</v>
      </c>
      <c r="AB16" s="41">
        <f>IFERROR('Modifiable - Suffrages par cand'!AB16/'Modifiable - Suffrages par cand'!$AE$16,"")</f>
        <v>0.001301419731</v>
      </c>
      <c r="AC16" s="41">
        <f>IFERROR('Modifiable - Suffrages par cand'!AC16/'Modifiable - Suffrages par cand'!$AE$16,"")</f>
        <v>0.002766654532</v>
      </c>
      <c r="AD16" s="41">
        <f>IFERROR('Modifiable - Suffrages par cand'!AD16/'Modifiable - Suffrages par cand'!$AE$16,"")</f>
        <v>0.01700946487</v>
      </c>
      <c r="AE16" s="42">
        <f t="shared" si="1"/>
        <v>1</v>
      </c>
      <c r="AF16" s="45"/>
    </row>
    <row r="17">
      <c r="A17" s="40">
        <v>16.0</v>
      </c>
      <c r="B17" s="10" t="s">
        <v>85</v>
      </c>
      <c r="C17" s="11" t="s">
        <v>86</v>
      </c>
      <c r="D17" s="12" t="s">
        <v>87</v>
      </c>
      <c r="E17" s="41">
        <f>IFERROR('Modifiable - Suffrages par cand'!E17/'Modifiable - Suffrages par cand'!$AE$17,"")</f>
        <v>0.007589844788</v>
      </c>
      <c r="F17" s="41">
        <f>IFERROR('Modifiable - Suffrages par cand'!F17/'Modifiable - Suffrages par cand'!$AE$17,"")</f>
        <v>0.01166938636</v>
      </c>
      <c r="G17" s="41">
        <f>IFERROR('Modifiable - Suffrages par cand'!G17/'Modifiable - Suffrages par cand'!$AE$17,"")</f>
        <v>0.02230465637</v>
      </c>
      <c r="H17" s="41">
        <f>IFERROR('Modifiable - Suffrages par cand'!H17/'Modifiable - Suffrages par cand'!$AE$17,"")</f>
        <v>0.1513604797</v>
      </c>
      <c r="I17" s="41">
        <f>IFERROR('Modifiable - Suffrages par cand'!I17/'Modifiable - Suffrages par cand'!$AE$17,"")</f>
        <v>0.02958142006</v>
      </c>
      <c r="J17" s="41">
        <f>IFERROR('Modifiable - Suffrages par cand'!J17/'Modifiable - Suffrages par cand'!$AE$17,"")</f>
        <v>0.01277940116</v>
      </c>
      <c r="K17" s="41">
        <f>IFERROR('Modifiable - Suffrages par cand'!K17/'Modifiable - Suffrages par cand'!$AE$17,"")</f>
        <v>0.002381313802</v>
      </c>
      <c r="L17" s="41">
        <f>IFERROR('Modifiable - Suffrages par cand'!L17/'Modifiable - Suffrages par cand'!$AE$17,"")</f>
        <v>0.01662176009</v>
      </c>
      <c r="M17" s="41">
        <f>IFERROR('Modifiable - Suffrages par cand'!M17/'Modifiable - Suffrages par cand'!$AE$17,"")</f>
        <v>0.02242799135</v>
      </c>
      <c r="N17" s="41">
        <f>IFERROR('Modifiable - Suffrages par cand'!N17/'Modifiable - Suffrages par cand'!$AE$17,"")</f>
        <v>0.07503510303</v>
      </c>
      <c r="O17" s="41">
        <f>IFERROR('Modifiable - Suffrages par cand'!O17/'Modifiable - Suffrages par cand'!$AE$17,"")</f>
        <v>0.002941064855</v>
      </c>
      <c r="P17" s="41">
        <f>IFERROR('Modifiable - Suffrages par cand'!P17/'Modifiable - Suffrages par cand'!$AE$17,"")</f>
        <v>0.005654434367</v>
      </c>
      <c r="Q17" s="41">
        <f>IFERROR('Modifiable - Suffrages par cand'!Q17/'Modifiable - Suffrages par cand'!$AE$17,"")</f>
        <v>0.1091040188</v>
      </c>
      <c r="R17" s="41">
        <f>IFERROR('Modifiable - Suffrages par cand'!R17/'Modifiable - Suffrages par cand'!$AE$17,"")</f>
        <v>0.1153846154</v>
      </c>
      <c r="S17" s="41">
        <f>IFERROR('Modifiable - Suffrages par cand'!S17/'Modifiable - Suffrages par cand'!$AE$17,"")</f>
        <v>0.002884141019</v>
      </c>
      <c r="T17" s="41">
        <f>IFERROR('Modifiable - Suffrages par cand'!T17/'Modifiable - Suffrages par cand'!$AE$17,"")</f>
        <v>0.04903988463</v>
      </c>
      <c r="U17" s="41">
        <f>IFERROR('Modifiable - Suffrages par cand'!U17/'Modifiable - Suffrages par cand'!$AE$17,"")</f>
        <v>0.1814352396</v>
      </c>
      <c r="V17" s="41">
        <f>IFERROR('Modifiable - Suffrages par cand'!V17/'Modifiable - Suffrages par cand'!$AE$17,"")</f>
        <v>0.001555918181</v>
      </c>
      <c r="W17" s="41">
        <f>IFERROR('Modifiable - Suffrages par cand'!W17/'Modifiable - Suffrages par cand'!$AE$17,"")</f>
        <v>0.001944897727</v>
      </c>
      <c r="X17" s="41">
        <f>IFERROR('Modifiable - Suffrages par cand'!X17/'Modifiable - Suffrages par cand'!$AE$17,"")</f>
        <v>0.001669765853</v>
      </c>
      <c r="Y17" s="41">
        <f>IFERROR('Modifiable - Suffrages par cand'!Y17/'Modifiable - Suffrages par cand'!$AE$17,"")</f>
        <v>0.001423095898</v>
      </c>
      <c r="Z17" s="41">
        <f>IFERROR('Modifiable - Suffrages par cand'!Z17/'Modifiable - Suffrages par cand'!$AE$17,"")</f>
        <v>0.1445296194</v>
      </c>
      <c r="AA17" s="41">
        <f>IFERROR('Modifiable - Suffrages par cand'!AA17/'Modifiable - Suffrages par cand'!$AE$17,"")</f>
        <v>0.002239004212</v>
      </c>
      <c r="AB17" s="41">
        <f>IFERROR('Modifiable - Suffrages par cand'!AB17/'Modifiable - Suffrages par cand'!$AE$17,"")</f>
        <v>0.00144207051</v>
      </c>
      <c r="AC17" s="41">
        <f>IFERROR('Modifiable - Suffrages par cand'!AC17/'Modifiable - Suffrages par cand'!$AE$17,"")</f>
        <v>0.002533110698</v>
      </c>
      <c r="AD17" s="41">
        <f>IFERROR('Modifiable - Suffrages par cand'!AD17/'Modifiable - Suffrages par cand'!$AE$17,"")</f>
        <v>0.02446776213</v>
      </c>
      <c r="AE17" s="42">
        <f t="shared" si="1"/>
        <v>1</v>
      </c>
      <c r="AF17" s="46"/>
    </row>
    <row r="18">
      <c r="A18" s="40">
        <v>17.0</v>
      </c>
      <c r="B18" s="10" t="s">
        <v>88</v>
      </c>
      <c r="C18" s="11" t="s">
        <v>89</v>
      </c>
      <c r="D18" s="12" t="s">
        <v>90</v>
      </c>
      <c r="E18" s="41">
        <f>IFERROR('Modifiable - Suffrages par cand'!E18/'Modifiable - Suffrages par cand'!$AE$18,"")</f>
        <v>0.006500662104</v>
      </c>
      <c r="F18" s="41">
        <f>IFERROR('Modifiable - Suffrages par cand'!F18/'Modifiable - Suffrages par cand'!$AE$18,"")</f>
        <v>0.01156599283</v>
      </c>
      <c r="G18" s="41">
        <f>IFERROR('Modifiable - Suffrages par cand'!G18/'Modifiable - Suffrages par cand'!$AE$18,"")</f>
        <v>0.01453851781</v>
      </c>
      <c r="H18" s="41">
        <f>IFERROR('Modifiable - Suffrages par cand'!H18/'Modifiable - Suffrages par cand'!$AE$18,"")</f>
        <v>0.1025382215</v>
      </c>
      <c r="I18" s="41">
        <f>IFERROR('Modifiable - Suffrages par cand'!I18/'Modifiable - Suffrages par cand'!$AE$18,"")</f>
        <v>0.01014918186</v>
      </c>
      <c r="J18" s="41">
        <f>IFERROR('Modifiable - Suffrages par cand'!J18/'Modifiable - Suffrages par cand'!$AE$18,"")</f>
        <v>0.003620739149</v>
      </c>
      <c r="K18" s="41">
        <f>IFERROR('Modifiable - Suffrages par cand'!K18/'Modifiable - Suffrages par cand'!$AE$18,"")</f>
        <v>0.002074285344</v>
      </c>
      <c r="L18" s="41">
        <f>IFERROR('Modifiable - Suffrages par cand'!L18/'Modifiable - Suffrages par cand'!$AE$18,"")</f>
        <v>0.009362064655</v>
      </c>
      <c r="M18" s="41">
        <f>IFERROR('Modifiable - Suffrages par cand'!M18/'Modifiable - Suffrages par cand'!$AE$18,"")</f>
        <v>0.01891859356</v>
      </c>
      <c r="N18" s="41">
        <f>IFERROR('Modifiable - Suffrages par cand'!N18/'Modifiable - Suffrages par cand'!$AE$18,"")</f>
        <v>0.02999379566</v>
      </c>
      <c r="O18" s="41">
        <f>IFERROR('Modifiable - Suffrages par cand'!O18/'Modifiable - Suffrages par cand'!$AE$18,"")</f>
        <v>0.001518673198</v>
      </c>
      <c r="P18" s="41">
        <f>IFERROR('Modifiable - Suffrages par cand'!P18/'Modifiable - Suffrages par cand'!$AE$18,"")</f>
        <v>0.001018622267</v>
      </c>
      <c r="Q18" s="41">
        <f>IFERROR('Modifiable - Suffrages par cand'!Q18/'Modifiable - Suffrages par cand'!$AE$18,"")</f>
        <v>0.005389437813</v>
      </c>
      <c r="R18" s="41">
        <f>IFERROR('Modifiable - Suffrages par cand'!R18/'Modifiable - Suffrages par cand'!$AE$18,"")</f>
        <v>0.1057607719</v>
      </c>
      <c r="S18" s="41">
        <f>IFERROR('Modifiable - Suffrages par cand'!S18/'Modifiable - Suffrages par cand'!$AE$18,"")</f>
        <v>0.001990943522</v>
      </c>
      <c r="T18" s="41">
        <f>IFERROR('Modifiable - Suffrages par cand'!T18/'Modifiable - Suffrages par cand'!$AE$18,"")</f>
        <v>0.0488012668</v>
      </c>
      <c r="U18" s="41">
        <f>IFERROR('Modifiable - Suffrages par cand'!U18/'Modifiable - Suffrages par cand'!$AE$18,"")</f>
        <v>0.06649751364</v>
      </c>
      <c r="V18" s="41">
        <f>IFERROR('Modifiable - Suffrages par cand'!V18/'Modifiable - Suffrages par cand'!$AE$18,"")</f>
        <v>0.00129642834</v>
      </c>
      <c r="W18" s="41">
        <f>IFERROR('Modifiable - Suffrages par cand'!W18/'Modifiable - Suffrages par cand'!$AE$18,"")</f>
        <v>0.001111224291</v>
      </c>
      <c r="X18" s="41">
        <f>IFERROR('Modifiable - Suffrages par cand'!X18/'Modifiable - Suffrages par cand'!$AE$18,"")</f>
        <v>0.0006389539675</v>
      </c>
      <c r="Y18" s="41">
        <f>IFERROR('Modifiable - Suffrages par cand'!Y18/'Modifiable - Suffrages par cand'!$AE$18,"")</f>
        <v>0.001694617044</v>
      </c>
      <c r="Z18" s="41">
        <f>IFERROR('Modifiable - Suffrages par cand'!Z18/'Modifiable - Suffrages par cand'!$AE$18,"")</f>
        <v>0.5300354666</v>
      </c>
      <c r="AA18" s="41">
        <f>IFERROR('Modifiable - Suffrages par cand'!AA18/'Modifiable - Suffrages par cand'!$AE$18,"")</f>
        <v>0.0019076017</v>
      </c>
      <c r="AB18" s="41">
        <f>IFERROR('Modifiable - Suffrages par cand'!AB18/'Modifiable - Suffrages par cand'!$AE$18,"")</f>
        <v>0.0009352804452</v>
      </c>
      <c r="AC18" s="41">
        <f>IFERROR('Modifiable - Suffrages par cand'!AC18/'Modifiable - Suffrages par cand'!$AE$18,"")</f>
        <v>0.007380381335</v>
      </c>
      <c r="AD18" s="41">
        <f>IFERROR('Modifiable - Suffrages par cand'!AD18/'Modifiable - Suffrages par cand'!$AE$18,"")</f>
        <v>0.01476076267</v>
      </c>
      <c r="AE18" s="42">
        <f t="shared" si="1"/>
        <v>1</v>
      </c>
      <c r="AF18" s="46"/>
    </row>
    <row r="19">
      <c r="A19" s="40">
        <v>18.0</v>
      </c>
      <c r="B19" s="47" t="s">
        <v>91</v>
      </c>
      <c r="C19" s="48" t="s">
        <v>92</v>
      </c>
      <c r="D19" s="23" t="s">
        <v>93</v>
      </c>
      <c r="E19" s="41">
        <f>IFERROR('Modifiable - Suffrages par cand'!E19/'Modifiable - Suffrages par cand'!$AE$19,"")</f>
        <v>0.003796441199</v>
      </c>
      <c r="F19" s="41">
        <f>IFERROR('Modifiable - Suffrages par cand'!F19/'Modifiable - Suffrages par cand'!$AE$19,"")</f>
        <v>0.01706949516</v>
      </c>
      <c r="G19" s="41">
        <f>IFERROR('Modifiable - Suffrages par cand'!G19/'Modifiable - Suffrages par cand'!$AE$19,"")</f>
        <v>0.02619834232</v>
      </c>
      <c r="H19" s="41">
        <f>IFERROR('Modifiable - Suffrages par cand'!H19/'Modifiable - Suffrages par cand'!$AE$19,"")</f>
        <v>0.1489016403</v>
      </c>
      <c r="I19" s="41">
        <f>IFERROR('Modifiable - Suffrages par cand'!I19/'Modifiable - Suffrages par cand'!$AE$19,"")</f>
        <v>0.02190923318</v>
      </c>
      <c r="J19" s="41">
        <f>IFERROR('Modifiable - Suffrages par cand'!J19/'Modifiable - Suffrages par cand'!$AE$19,"")</f>
        <v>0.02208311598</v>
      </c>
      <c r="K19" s="41">
        <f>IFERROR('Modifiable - Suffrages par cand'!K19/'Modifiable - Suffrages par cand'!$AE$19,"")</f>
        <v>0.00368051933</v>
      </c>
      <c r="L19" s="41">
        <f>IFERROR('Modifiable - Suffrages par cand'!L19/'Modifiable - Suffrages par cand'!$AE$19,"")</f>
        <v>0.006549585579</v>
      </c>
      <c r="M19" s="41">
        <f>IFERROR('Modifiable - Suffrages par cand'!M19/'Modifiable - Suffrages par cand'!$AE$19,"")</f>
        <v>0.06158349273</v>
      </c>
      <c r="N19" s="41">
        <f>IFERROR('Modifiable - Suffrages par cand'!N19/'Modifiable - Suffrages par cand'!$AE$19,"")</f>
        <v>0.04147104851</v>
      </c>
      <c r="O19" s="41">
        <f>IFERROR('Modifiable - Suffrages par cand'!O19/'Modifiable - Suffrages par cand'!$AE$19,"")</f>
        <v>0.00214455457</v>
      </c>
      <c r="P19" s="41">
        <f>IFERROR('Modifiable - Suffrages par cand'!P19/'Modifiable - Suffrages par cand'!$AE$19,"")</f>
        <v>0.001072277285</v>
      </c>
      <c r="Q19" s="41">
        <f>IFERROR('Modifiable - Suffrages par cand'!Q19/'Modifiable - Suffrages par cand'!$AE$19,"")</f>
        <v>0.004260128673</v>
      </c>
      <c r="R19" s="41">
        <f>IFERROR('Modifiable - Suffrages par cand'!R19/'Modifiable - Suffrages par cand'!$AE$19,"")</f>
        <v>0.1469889295</v>
      </c>
      <c r="S19" s="41">
        <f>IFERROR('Modifiable - Suffrages par cand'!S19/'Modifiable - Suffrages par cand'!$AE$19,"")</f>
        <v>0.002115574103</v>
      </c>
      <c r="T19" s="41">
        <f>IFERROR('Modifiable - Suffrages par cand'!T19/'Modifiable - Suffrages par cand'!$AE$19,"")</f>
        <v>0.07169767577</v>
      </c>
      <c r="U19" s="41">
        <f>IFERROR('Modifiable - Suffrages par cand'!U19/'Modifiable - Suffrages par cand'!$AE$19,"")</f>
        <v>0.2310322842</v>
      </c>
      <c r="V19" s="41">
        <f>IFERROR('Modifiable - Suffrages par cand'!V19/'Modifiable - Suffrages par cand'!$AE$19,"")</f>
        <v>0.002782124848</v>
      </c>
      <c r="W19" s="41">
        <f>IFERROR('Modifiable - Suffrages par cand'!W19/'Modifiable - Suffrages par cand'!$AE$19,"")</f>
        <v>0.001999652234</v>
      </c>
      <c r="X19" s="41">
        <f>IFERROR('Modifiable - Suffrages par cand'!X19/'Modifiable - Suffrages par cand'!$AE$19,"")</f>
        <v>0.001709847563</v>
      </c>
      <c r="Y19" s="41">
        <f>IFERROR('Modifiable - Suffrages par cand'!Y19/'Modifiable - Suffrages par cand'!$AE$19,"")</f>
        <v>0.001622906161</v>
      </c>
      <c r="Z19" s="41">
        <f>IFERROR('Modifiable - Suffrages par cand'!Z19/'Modifiable - Suffrages par cand'!$AE$19,"")</f>
        <v>0.1336289341</v>
      </c>
      <c r="AA19" s="41">
        <f>IFERROR('Modifiable - Suffrages par cand'!AA19/'Modifiable - Suffrages par cand'!$AE$19,"")</f>
        <v>0.002376398308</v>
      </c>
      <c r="AB19" s="41">
        <f>IFERROR('Modifiable - Suffrages par cand'!AB19/'Modifiable - Suffrages par cand'!$AE$19,"")</f>
        <v>0.001246160088</v>
      </c>
      <c r="AC19" s="41">
        <f>IFERROR('Modifiable - Suffrages par cand'!AC19/'Modifiable - Suffrages par cand'!$AE$19,"")</f>
        <v>0.001420042891</v>
      </c>
      <c r="AD19" s="41">
        <f>IFERROR('Modifiable - Suffrages par cand'!AD19/'Modifiable - Suffrages par cand'!$AE$19,"")</f>
        <v>0.04065959543</v>
      </c>
      <c r="AE19" s="42">
        <f t="shared" si="1"/>
        <v>1</v>
      </c>
      <c r="AF19" s="45"/>
    </row>
    <row r="20">
      <c r="A20" s="40">
        <v>19.0</v>
      </c>
      <c r="B20" s="10" t="s">
        <v>94</v>
      </c>
      <c r="C20" s="11" t="s">
        <v>95</v>
      </c>
      <c r="D20" s="12" t="s">
        <v>96</v>
      </c>
      <c r="E20" s="41">
        <f>IFERROR('Modifiable - Suffrages par cand'!E20/'Modifiable - Suffrages par cand'!$AE$20,"")</f>
        <v>0.004092167151</v>
      </c>
      <c r="F20" s="41">
        <f>IFERROR('Modifiable - Suffrages par cand'!F20/'Modifiable - Suffrages par cand'!$AE$20,"")</f>
        <v>0.01093508566</v>
      </c>
      <c r="G20" s="41">
        <f>IFERROR('Modifiable - Suffrages par cand'!G20/'Modifiable - Suffrages par cand'!$AE$20,"")</f>
        <v>0.02363608578</v>
      </c>
      <c r="H20" s="41">
        <f>IFERROR('Modifiable - Suffrages par cand'!H20/'Modifiable - Suffrages par cand'!$AE$20,"")</f>
        <v>0.05058326117</v>
      </c>
      <c r="I20" s="41">
        <f>IFERROR('Modifiable - Suffrages par cand'!I20/'Modifiable - Suffrages par cand'!$AE$20,"")</f>
        <v>0.01027286774</v>
      </c>
      <c r="J20" s="41">
        <f>IFERROR('Modifiable - Suffrages par cand'!J20/'Modifiable - Suffrages par cand'!$AE$20,"")</f>
        <v>0.006010901126</v>
      </c>
      <c r="K20" s="41">
        <f>IFERROR('Modifiable - Suffrages par cand'!K20/'Modifiable - Suffrages par cand'!$AE$20,"")</f>
        <v>0.00353182891</v>
      </c>
      <c r="L20" s="41">
        <f>IFERROR('Modifiable - Suffrages par cand'!L20/'Modifiable - Suffrages par cand'!$AE$20,"")</f>
        <v>0.008710712648</v>
      </c>
      <c r="M20" s="41">
        <f>IFERROR('Modifiable - Suffrages par cand'!M20/'Modifiable - Suffrages par cand'!$AE$20,"")</f>
        <v>0.3111745029</v>
      </c>
      <c r="N20" s="41">
        <f>IFERROR('Modifiable - Suffrages par cand'!N20/'Modifiable - Suffrages par cand'!$AE$20,"")</f>
        <v>0.03282223694</v>
      </c>
      <c r="O20" s="41">
        <f>IFERROR('Modifiable - Suffrages par cand'!O20/'Modifiable - Suffrages par cand'!$AE$20,"")</f>
        <v>0.001867794135</v>
      </c>
      <c r="P20" s="41">
        <f>IFERROR('Modifiable - Suffrages par cand'!P20/'Modifiable - Suffrages par cand'!$AE$20,"")</f>
        <v>0.001664034775</v>
      </c>
      <c r="Q20" s="41">
        <f>IFERROR('Modifiable - Suffrages par cand'!Q20/'Modifiable - Suffrages par cand'!$AE$20,"")</f>
        <v>0.002479072216</v>
      </c>
      <c r="R20" s="41">
        <f>IFERROR('Modifiable - Suffrages par cand'!R20/'Modifiable - Suffrages par cand'!$AE$20,"")</f>
        <v>0.1656563598</v>
      </c>
      <c r="S20" s="41">
        <f>IFERROR('Modifiable - Suffrages par cand'!S20/'Modifiable - Suffrages par cand'!$AE$20,"")</f>
        <v>0.001443295468</v>
      </c>
      <c r="T20" s="41">
        <f>IFERROR('Modifiable - Suffrages par cand'!T20/'Modifiable - Suffrages par cand'!$AE$20,"")</f>
        <v>0.03560694819</v>
      </c>
      <c r="U20" s="41">
        <f>IFERROR('Modifiable - Suffrages par cand'!U20/'Modifiable - Suffrages par cand'!$AE$20,"")</f>
        <v>0.1113544903</v>
      </c>
      <c r="V20" s="41">
        <f>IFERROR('Modifiable - Suffrages par cand'!V20/'Modifiable - Suffrages par cand'!$AE$20,"")</f>
        <v>0.008591853022</v>
      </c>
      <c r="W20" s="41">
        <f>IFERROR('Modifiable - Suffrages par cand'!W20/'Modifiable - Suffrages par cand'!$AE$20,"")</f>
        <v>0.001511215255</v>
      </c>
      <c r="X20" s="41">
        <f>IFERROR('Modifiable - Suffrages par cand'!X20/'Modifiable - Suffrages par cand'!$AE$20,"")</f>
        <v>0.001681014722</v>
      </c>
      <c r="Y20" s="41">
        <f>IFERROR('Modifiable - Suffrages par cand'!Y20/'Modifiable - Suffrages par cand'!$AE$20,"")</f>
        <v>0.0008320173875</v>
      </c>
      <c r="Z20" s="41">
        <f>IFERROR('Modifiable - Suffrages par cand'!Z20/'Modifiable - Suffrages par cand'!$AE$20,"")</f>
        <v>0.1127128861</v>
      </c>
      <c r="AA20" s="41">
        <f>IFERROR('Modifiable - Suffrages par cand'!AA20/'Modifiable - Suffrages par cand'!$AE$20,"")</f>
        <v>0.001307455895</v>
      </c>
      <c r="AB20" s="41">
        <f>IFERROR('Modifiable - Suffrages par cand'!AB20/'Modifiable - Suffrages par cand'!$AE$20,"")</f>
        <v>0.0008659772808</v>
      </c>
      <c r="AC20" s="41">
        <f>IFERROR('Modifiable - Suffrages par cand'!AC20/'Modifiable - Suffrages par cand'!$AE$20,"")</f>
        <v>0.001867794135</v>
      </c>
      <c r="AD20" s="41">
        <f>IFERROR('Modifiable - Suffrages par cand'!AD20/'Modifiable - Suffrages par cand'!$AE$20,"")</f>
        <v>0.08878814121</v>
      </c>
      <c r="AE20" s="42">
        <f t="shared" si="1"/>
        <v>1</v>
      </c>
      <c r="AF20" s="45"/>
    </row>
    <row r="21">
      <c r="A21" s="40">
        <v>20.0</v>
      </c>
      <c r="B21" s="10" t="s">
        <v>97</v>
      </c>
      <c r="C21" s="11" t="s">
        <v>98</v>
      </c>
      <c r="D21" s="12" t="s">
        <v>99</v>
      </c>
      <c r="E21" s="41">
        <f>IFERROR('Modifiable - Suffrages par cand'!E21/'Modifiable - Suffrages par cand'!$AE$21,"")</f>
        <v>0.005018450185</v>
      </c>
      <c r="F21" s="41">
        <f>IFERROR('Modifiable - Suffrages par cand'!F21/'Modifiable - Suffrages par cand'!$AE$21,"")</f>
        <v>0.02102606833</v>
      </c>
      <c r="G21" s="41">
        <f>IFERROR('Modifiable - Suffrages par cand'!G21/'Modifiable - Suffrages par cand'!$AE$21,"")</f>
        <v>0.04374717296</v>
      </c>
      <c r="H21" s="41">
        <f>IFERROR('Modifiable - Suffrages par cand'!H21/'Modifiable - Suffrages par cand'!$AE$21,"")</f>
        <v>0.1402832996</v>
      </c>
      <c r="I21" s="41">
        <f>IFERROR('Modifiable - Suffrages par cand'!I21/'Modifiable - Suffrages par cand'!$AE$21,"")</f>
        <v>0.03740983216</v>
      </c>
      <c r="J21" s="41">
        <f>IFERROR('Modifiable - Suffrages par cand'!J21/'Modifiable - Suffrages par cand'!$AE$21,"")</f>
        <v>0.01730270206</v>
      </c>
      <c r="K21" s="41">
        <f>IFERROR('Modifiable - Suffrages par cand'!K21/'Modifiable - Suffrages par cand'!$AE$21,"")</f>
        <v>0.002771098679</v>
      </c>
      <c r="L21" s="41">
        <f>IFERROR('Modifiable - Suffrages par cand'!L21/'Modifiable - Suffrages par cand'!$AE$21,"")</f>
        <v>0.00537555053</v>
      </c>
      <c r="M21" s="41">
        <f>IFERROR('Modifiable - Suffrages par cand'!M21/'Modifiable - Suffrages par cand'!$AE$21,"")</f>
        <v>0.01386977741</v>
      </c>
      <c r="N21" s="41">
        <f>IFERROR('Modifiable - Suffrages par cand'!N21/'Modifiable - Suffrages par cand'!$AE$21,"")</f>
        <v>0.2554553029</v>
      </c>
      <c r="O21" s="41">
        <f>IFERROR('Modifiable - Suffrages par cand'!O21/'Modifiable - Suffrages par cand'!$AE$21,"")</f>
        <v>0.001495060112</v>
      </c>
      <c r="P21" s="41">
        <f>IFERROR('Modifiable - Suffrages par cand'!P21/'Modifiable - Suffrages par cand'!$AE$21,"")</f>
        <v>0.0007999047732</v>
      </c>
      <c r="Q21" s="41">
        <f>IFERROR('Modifiable - Suffrages par cand'!Q21/'Modifiable - Suffrages par cand'!$AE$21,"")</f>
        <v>0.003532912748</v>
      </c>
      <c r="R21" s="41">
        <f>IFERROR('Modifiable - Suffrages par cand'!R21/'Modifiable - Suffrages par cand'!$AE$21,"")</f>
        <v>0.1004499464</v>
      </c>
      <c r="S21" s="41">
        <f>IFERROR('Modifiable - Suffrages par cand'!S21/'Modifiable - Suffrages par cand'!$AE$21,"")</f>
        <v>0.001190334484</v>
      </c>
      <c r="T21" s="41">
        <f>IFERROR('Modifiable - Suffrages par cand'!T21/'Modifiable - Suffrages par cand'!$AE$21,"")</f>
        <v>0.05974050708</v>
      </c>
      <c r="U21" s="41">
        <f>IFERROR('Modifiable - Suffrages par cand'!U21/'Modifiable - Suffrages par cand'!$AE$21,"")</f>
        <v>0.2070991549</v>
      </c>
      <c r="V21" s="41">
        <f>IFERROR('Modifiable - Suffrages par cand'!V21/'Modifiable - Suffrages par cand'!$AE$21,"")</f>
        <v>0.001418878705</v>
      </c>
      <c r="W21" s="41">
        <f>IFERROR('Modifiable - Suffrages par cand'!W21/'Modifiable - Suffrages par cand'!$AE$21,"")</f>
        <v>0.0009617902631</v>
      </c>
      <c r="X21" s="41">
        <f>IFERROR('Modifiable - Suffrages par cand'!X21/'Modifiable - Suffrages par cand'!$AE$21,"")</f>
        <v>0.0009427449113</v>
      </c>
      <c r="Y21" s="41">
        <f>IFERROR('Modifiable - Suffrages par cand'!Y21/'Modifiable - Suffrages par cand'!$AE$21,"")</f>
        <v>0.002804428044</v>
      </c>
      <c r="Z21" s="41">
        <f>IFERROR('Modifiable - Suffrages par cand'!Z21/'Modifiable - Suffrages par cand'!$AE$21,"")</f>
        <v>0.04098559695</v>
      </c>
      <c r="AA21" s="41">
        <f>IFERROR('Modifiable - Suffrages par cand'!AA21/'Modifiable - Suffrages par cand'!$AE$21,"")</f>
        <v>0.002137840733</v>
      </c>
      <c r="AB21" s="41">
        <f>IFERROR('Modifiable - Suffrages par cand'!AB21/'Modifiable - Suffrages par cand'!$AE$21,"")</f>
        <v>0.0007760980836</v>
      </c>
      <c r="AC21" s="41">
        <f>IFERROR('Modifiable - Suffrages par cand'!AC21/'Modifiable - Suffrages par cand'!$AE$21,"")</f>
        <v>0.0008713248423</v>
      </c>
      <c r="AD21" s="41">
        <f>IFERROR('Modifiable - Suffrages par cand'!AD21/'Modifiable - Suffrages par cand'!$AE$21,"")</f>
        <v>0.03253422212</v>
      </c>
      <c r="AE21" s="42">
        <f t="shared" si="1"/>
        <v>1</v>
      </c>
      <c r="AF21" s="43"/>
    </row>
    <row r="22">
      <c r="A22" s="40">
        <v>21.0</v>
      </c>
      <c r="B22" s="10" t="s">
        <v>100</v>
      </c>
      <c r="C22" s="11" t="s">
        <v>101</v>
      </c>
      <c r="D22" s="12" t="s">
        <v>102</v>
      </c>
      <c r="E22" s="41">
        <f>IFERROR('Modifiable - Suffrages par cand'!E22/'Modifiable - Suffrages par cand'!$AE$22,"")</f>
        <v>0.006424904786</v>
      </c>
      <c r="F22" s="41">
        <f>IFERROR('Modifiable - Suffrages par cand'!F22/'Modifiable - Suffrages par cand'!$AE$22,"")</f>
        <v>0.01446431528</v>
      </c>
      <c r="G22" s="41">
        <f>IFERROR('Modifiable - Suffrages par cand'!G22/'Modifiable - Suffrages par cand'!$AE$22,"")</f>
        <v>0.03955125021</v>
      </c>
      <c r="H22" s="41">
        <f>IFERROR('Modifiable - Suffrages par cand'!H22/'Modifiable - Suffrages par cand'!$AE$22,"")</f>
        <v>0.1684550422</v>
      </c>
      <c r="I22" s="41">
        <f>IFERROR('Modifiable - Suffrages par cand'!I22/'Modifiable - Suffrages par cand'!$AE$22,"")</f>
        <v>0.02107964895</v>
      </c>
      <c r="J22" s="41">
        <f>IFERROR('Modifiable - Suffrages par cand'!J22/'Modifiable - Suffrages par cand'!$AE$22,"")</f>
        <v>0.05174697798</v>
      </c>
      <c r="K22" s="41">
        <f>IFERROR('Modifiable - Suffrages par cand'!K22/'Modifiable - Suffrages par cand'!$AE$22,"")</f>
        <v>0.002276867031</v>
      </c>
      <c r="L22" s="41">
        <f>IFERROR('Modifiable - Suffrages par cand'!L22/'Modifiable - Suffrages par cand'!$AE$22,"")</f>
        <v>0.00566318927</v>
      </c>
      <c r="M22" s="41">
        <f>IFERROR('Modifiable - Suffrages par cand'!M22/'Modifiable - Suffrages par cand'!$AE$22,"")</f>
        <v>0.009910581222</v>
      </c>
      <c r="N22" s="41">
        <f>IFERROR('Modifiable - Suffrages par cand'!N22/'Modifiable - Suffrages par cand'!$AE$22,"")</f>
        <v>0.2007782745</v>
      </c>
      <c r="O22" s="41">
        <f>IFERROR('Modifiable - Suffrages par cand'!O22/'Modifiable - Suffrages par cand'!$AE$22,"")</f>
        <v>0.002541811558</v>
      </c>
      <c r="P22" s="41">
        <f>IFERROR('Modifiable - Suffrages par cand'!P22/'Modifiable - Suffrages par cand'!$AE$22,"")</f>
        <v>0.001407517801</v>
      </c>
      <c r="Q22" s="41">
        <f>IFERROR('Modifiable - Suffrages par cand'!Q22/'Modifiable - Suffrages par cand'!$AE$22,"")</f>
        <v>0.005274051995</v>
      </c>
      <c r="R22" s="41">
        <f>IFERROR('Modifiable - Suffrages par cand'!R22/'Modifiable - Suffrages par cand'!$AE$22,"")</f>
        <v>0.09756582216</v>
      </c>
      <c r="S22" s="41">
        <f>IFERROR('Modifiable - Suffrages par cand'!S22/'Modifiable - Suffrages par cand'!$AE$22,"")</f>
        <v>0.002069879119</v>
      </c>
      <c r="T22" s="41">
        <f>IFERROR('Modifiable - Suffrages par cand'!T22/'Modifiable - Suffrages par cand'!$AE$22,"")</f>
        <v>0.03518794502</v>
      </c>
      <c r="U22" s="41">
        <f>IFERROR('Modifiable - Suffrages par cand'!U22/'Modifiable - Suffrages par cand'!$AE$22,"")</f>
        <v>0.2429127339</v>
      </c>
      <c r="V22" s="41">
        <f>IFERROR('Modifiable - Suffrages par cand'!V22/'Modifiable - Suffrages par cand'!$AE$22,"")</f>
        <v>0.001614505713</v>
      </c>
      <c r="W22" s="41">
        <f>IFERROR('Modifiable - Suffrages par cand'!W22/'Modifiable - Suffrages par cand'!$AE$22,"")</f>
        <v>0.001581387647</v>
      </c>
      <c r="X22" s="41">
        <f>IFERROR('Modifiable - Suffrages par cand'!X22/'Modifiable - Suffrages par cand'!$AE$22,"")</f>
        <v>0.001622785229</v>
      </c>
      <c r="Y22" s="41">
        <f>IFERROR('Modifiable - Suffrages par cand'!Y22/'Modifiable - Suffrages par cand'!$AE$22,"")</f>
        <v>0.001523431032</v>
      </c>
      <c r="Z22" s="41">
        <f>IFERROR('Modifiable - Suffrages par cand'!Z22/'Modifiable - Suffrages par cand'!$AE$22,"")</f>
        <v>0.04183639675</v>
      </c>
      <c r="AA22" s="41">
        <f>IFERROR('Modifiable - Suffrages par cand'!AA22/'Modifiable - Suffrages par cand'!$AE$22,"")</f>
        <v>0.00218579235</v>
      </c>
      <c r="AB22" s="41">
        <f>IFERROR('Modifiable - Suffrages par cand'!AB22/'Modifiable - Suffrages par cand'!$AE$22,"")</f>
        <v>0.001192250373</v>
      </c>
      <c r="AC22" s="41">
        <f>IFERROR('Modifiable - Suffrages par cand'!AC22/'Modifiable - Suffrages par cand'!$AE$22,"")</f>
        <v>0.001266766021</v>
      </c>
      <c r="AD22" s="41">
        <f>IFERROR('Modifiable - Suffrages par cand'!AD22/'Modifiable - Suffrages par cand'!$AE$22,"")</f>
        <v>0.03986587183</v>
      </c>
      <c r="AE22" s="42">
        <f t="shared" si="1"/>
        <v>1</v>
      </c>
      <c r="AF22" s="43"/>
    </row>
    <row r="23">
      <c r="A23" s="40">
        <v>22.0</v>
      </c>
      <c r="B23" s="10" t="s">
        <v>103</v>
      </c>
      <c r="C23" s="11" t="s">
        <v>104</v>
      </c>
      <c r="D23" s="12" t="s">
        <v>105</v>
      </c>
      <c r="E23" s="41">
        <f>IFERROR('Modifiable - Suffrages par cand'!E23/'Modifiable - Suffrages par cand'!$AE$23,"")</f>
        <v>0.003734213137</v>
      </c>
      <c r="F23" s="41">
        <f>IFERROR('Modifiable - Suffrages par cand'!F23/'Modifiable - Suffrages par cand'!$AE$23,"")</f>
        <v>0.01612501127</v>
      </c>
      <c r="G23" s="41">
        <f>IFERROR('Modifiable - Suffrages par cand'!G23/'Modifiable - Suffrages par cand'!$AE$23,"")</f>
        <v>0.05924350358</v>
      </c>
      <c r="H23" s="41">
        <f>IFERROR('Modifiable - Suffrages par cand'!H23/'Modifiable - Suffrages par cand'!$AE$23,"")</f>
        <v>0.09728049563</v>
      </c>
      <c r="I23" s="41">
        <f>IFERROR('Modifiable - Suffrages par cand'!I23/'Modifiable - Suffrages par cand'!$AE$23,"")</f>
        <v>0.03340105131</v>
      </c>
      <c r="J23" s="41">
        <f>IFERROR('Modifiable - Suffrages par cand'!J23/'Modifiable - Suffrages par cand'!$AE$23,"")</f>
        <v>0.04855007506</v>
      </c>
      <c r="K23" s="41">
        <f>IFERROR('Modifiable - Suffrages par cand'!K23/'Modifiable - Suffrages par cand'!$AE$23,"")</f>
        <v>0.001766325248</v>
      </c>
      <c r="L23" s="41">
        <f>IFERROR('Modifiable - Suffrages par cand'!L23/'Modifiable - Suffrages par cand'!$AE$23,"")</f>
        <v>0.003670561776</v>
      </c>
      <c r="M23" s="41">
        <f>IFERROR('Modifiable - Suffrages par cand'!M23/'Modifiable - Suffrages par cand'!$AE$23,"")</f>
        <v>0.006492438749</v>
      </c>
      <c r="N23" s="41">
        <f>IFERROR('Modifiable - Suffrages par cand'!N23/'Modifiable - Suffrages par cand'!$AE$23,"")</f>
        <v>0.2712449676</v>
      </c>
      <c r="O23" s="41">
        <f>IFERROR('Modifiable - Suffrages par cand'!O23/'Modifiable - Suffrages par cand'!$AE$23,"")</f>
        <v>0.001490502687</v>
      </c>
      <c r="P23" s="41">
        <f>IFERROR('Modifiable - Suffrages par cand'!P23/'Modifiable - Suffrages par cand'!$AE$23,"")</f>
        <v>0.0008486848038</v>
      </c>
      <c r="Q23" s="41">
        <f>IFERROR('Modifiable - Suffrages par cand'!Q23/'Modifiable - Suffrages par cand'!$AE$23,"")</f>
        <v>0.002121712009</v>
      </c>
      <c r="R23" s="41">
        <f>IFERROR('Modifiable - Suffrages par cand'!R23/'Modifiable - Suffrages par cand'!$AE$23,"")</f>
        <v>0.09220960393</v>
      </c>
      <c r="S23" s="41">
        <f>IFERROR('Modifiable - Suffrages par cand'!S23/'Modifiable - Suffrages par cand'!$AE$23,"")</f>
        <v>0.001193463005</v>
      </c>
      <c r="T23" s="41">
        <f>IFERROR('Modifiable - Suffrages par cand'!T23/'Modifiable - Suffrages par cand'!$AE$23,"")</f>
        <v>0.03919332509</v>
      </c>
      <c r="U23" s="41">
        <f>IFERROR('Modifiable - Suffrages par cand'!U23/'Modifiable - Suffrages par cand'!$AE$23,"")</f>
        <v>0.2577455749</v>
      </c>
      <c r="V23" s="41">
        <f>IFERROR('Modifiable - Suffrages par cand'!V23/'Modifiable - Suffrages par cand'!$AE$23,"")</f>
        <v>0.001479894127</v>
      </c>
      <c r="W23" s="41">
        <f>IFERROR('Modifiable - Suffrages par cand'!W23/'Modifiable - Suffrages par cand'!$AE$23,"")</f>
        <v>0.0009123361641</v>
      </c>
      <c r="X23" s="41">
        <f>IFERROR('Modifiable - Suffrages par cand'!X23/'Modifiable - Suffrages par cand'!$AE$23,"")</f>
        <v>0.001113898805</v>
      </c>
      <c r="Y23" s="41">
        <f>IFERROR('Modifiable - Suffrages par cand'!Y23/'Modifiable - Suffrages par cand'!$AE$23,"")</f>
        <v>0.00217475481</v>
      </c>
      <c r="Z23" s="41">
        <f>IFERROR('Modifiable - Suffrages par cand'!Z23/'Modifiable - Suffrages par cand'!$AE$23,"")</f>
        <v>0.03379356803</v>
      </c>
      <c r="AA23" s="41">
        <f>IFERROR('Modifiable - Suffrages par cand'!AA23/'Modifiable - Suffrages par cand'!$AE$23,"")</f>
        <v>0.003766038817</v>
      </c>
      <c r="AB23" s="41">
        <f>IFERROR('Modifiable - Suffrages par cand'!AB23/'Modifiable - Suffrages par cand'!$AE$23,"")</f>
        <v>0.0006365136028</v>
      </c>
      <c r="AC23" s="41">
        <f>IFERROR('Modifiable - Suffrages par cand'!AC23/'Modifiable - Suffrages par cand'!$AE$23,"")</f>
        <v>0.0006418178828</v>
      </c>
      <c r="AD23" s="41">
        <f>IFERROR('Modifiable - Suffrages par cand'!AD23/'Modifiable - Suffrages par cand'!$AE$23,"")</f>
        <v>0.01916966801</v>
      </c>
      <c r="AE23" s="42">
        <f t="shared" si="1"/>
        <v>1</v>
      </c>
      <c r="AF23" s="43"/>
    </row>
    <row r="24">
      <c r="A24" s="40">
        <v>23.0</v>
      </c>
      <c r="B24" s="10" t="s">
        <v>106</v>
      </c>
      <c r="C24" s="11" t="s">
        <v>107</v>
      </c>
      <c r="D24" s="12" t="s">
        <v>108</v>
      </c>
      <c r="E24" s="41">
        <f>IFERROR('Modifiable - Suffrages par cand'!E24/'Modifiable - Suffrages par cand'!$AE$24,"")</f>
        <v>0.006452171365</v>
      </c>
      <c r="F24" s="41">
        <f>IFERROR('Modifiable - Suffrages par cand'!F24/'Modifiable - Suffrages par cand'!$AE$24,"")</f>
        <v>0.04531834707</v>
      </c>
      <c r="G24" s="41">
        <f>IFERROR('Modifiable - Suffrages par cand'!G24/'Modifiable - Suffrages par cand'!$AE$24,"")</f>
        <v>0.02930444394</v>
      </c>
      <c r="H24" s="41">
        <f>IFERROR('Modifiable - Suffrages par cand'!H24/'Modifiable - Suffrages par cand'!$AE$24,"")</f>
        <v>0.1297692134</v>
      </c>
      <c r="I24" s="41">
        <f>IFERROR('Modifiable - Suffrages par cand'!I24/'Modifiable - Suffrages par cand'!$AE$24,"")</f>
        <v>0.0776857413</v>
      </c>
      <c r="J24" s="41">
        <f>IFERROR('Modifiable - Suffrages par cand'!J24/'Modifiable - Suffrages par cand'!$AE$24,"")</f>
        <v>0.01201875058</v>
      </c>
      <c r="K24" s="41">
        <f>IFERROR('Modifiable - Suffrages par cand'!K24/'Modifiable - Suffrages par cand'!$AE$24,"")</f>
        <v>0.001797818647</v>
      </c>
      <c r="L24" s="41">
        <f>IFERROR('Modifiable - Suffrages par cand'!L24/'Modifiable - Suffrages par cand'!$AE$24,"")</f>
        <v>0.008676139617</v>
      </c>
      <c r="M24" s="41">
        <f>IFERROR('Modifiable - Suffrages par cand'!M24/'Modifiable - Suffrages par cand'!$AE$24,"")</f>
        <v>0.02276571094</v>
      </c>
      <c r="N24" s="41">
        <f>IFERROR('Modifiable - Suffrages par cand'!N24/'Modifiable - Suffrages par cand'!$AE$24,"")</f>
        <v>0.05661131161</v>
      </c>
      <c r="O24" s="41">
        <f>IFERROR('Modifiable - Suffrages par cand'!O24/'Modifiable - Suffrages par cand'!$AE$24,"")</f>
        <v>0.002084137913</v>
      </c>
      <c r="P24" s="41">
        <f>IFERROR('Modifiable - Suffrages par cand'!P24/'Modifiable - Suffrages par cand'!$AE$24,"")</f>
        <v>0.0009455194364</v>
      </c>
      <c r="Q24" s="41">
        <f>IFERROR('Modifiable - Suffrages par cand'!Q24/'Modifiable - Suffrages par cand'!$AE$24,"")</f>
        <v>0.004627718368</v>
      </c>
      <c r="R24" s="41">
        <f>IFERROR('Modifiable - Suffrages par cand'!R24/'Modifiable - Suffrages par cand'!$AE$24,"")</f>
        <v>0.1556910948</v>
      </c>
      <c r="S24" s="41">
        <f>IFERROR('Modifiable - Suffrages par cand'!S24/'Modifiable - Suffrages par cand'!$AE$24,"")</f>
        <v>0.001298424578</v>
      </c>
      <c r="T24" s="41">
        <f>IFERROR('Modifiable - Suffrages par cand'!T24/'Modifiable - Suffrages par cand'!$AE$24,"")</f>
        <v>0.0583824959</v>
      </c>
      <c r="U24" s="41">
        <f>IFERROR('Modifiable - Suffrages par cand'!U24/'Modifiable - Suffrages par cand'!$AE$24,"")</f>
        <v>0.2418132666</v>
      </c>
      <c r="V24" s="41">
        <f>IFERROR('Modifiable - Suffrages par cand'!V24/'Modifiable - Suffrages par cand'!$AE$24,"")</f>
        <v>0.008749384081</v>
      </c>
      <c r="W24" s="41">
        <f>IFERROR('Modifiable - Suffrages par cand'!W24/'Modifiable - Suffrages par cand'!$AE$24,"")</f>
        <v>0.0009721537867</v>
      </c>
      <c r="X24" s="41">
        <f>IFERROR('Modifiable - Suffrages par cand'!X24/'Modifiable - Suffrages par cand'!$AE$24,"")</f>
        <v>0.0009721537867</v>
      </c>
      <c r="Y24" s="41">
        <f>IFERROR('Modifiable - Suffrages par cand'!Y24/'Modifiable - Suffrages par cand'!$AE$24,"")</f>
        <v>0.003782077746</v>
      </c>
      <c r="Z24" s="41">
        <f>IFERROR('Modifiable - Suffrages par cand'!Z24/'Modifiable - Suffrages par cand'!$AE$24,"")</f>
        <v>0.07287158248</v>
      </c>
      <c r="AA24" s="41">
        <f>IFERROR('Modifiable - Suffrages par cand'!AA24/'Modifiable - Suffrages par cand'!$AE$24,"")</f>
        <v>0.00126513164</v>
      </c>
      <c r="AB24" s="41">
        <f>IFERROR('Modifiable - Suffrages par cand'!AB24/'Modifiable - Suffrages par cand'!$AE$24,"")</f>
        <v>0.001012105312</v>
      </c>
      <c r="AC24" s="41">
        <f>IFERROR('Modifiable - Suffrages par cand'!AC24/'Modifiable - Suffrages par cand'!$AE$24,"")</f>
        <v>0.001305083166</v>
      </c>
      <c r="AD24" s="41">
        <f>IFERROR('Modifiable - Suffrages par cand'!AD24/'Modifiable - Suffrages par cand'!$AE$24,"")</f>
        <v>0.053828022</v>
      </c>
      <c r="AE24" s="42">
        <f t="shared" si="1"/>
        <v>1</v>
      </c>
      <c r="AF24" s="43"/>
    </row>
    <row r="25">
      <c r="A25" s="40">
        <v>24.0</v>
      </c>
      <c r="B25" s="10" t="s">
        <v>109</v>
      </c>
      <c r="C25" s="11" t="s">
        <v>110</v>
      </c>
      <c r="D25" s="12" t="s">
        <v>111</v>
      </c>
      <c r="E25" s="41">
        <f>IFERROR('Modifiable - Suffrages par cand'!E25/'Modifiable - Suffrages par cand'!$AE$25,"")</f>
        <v>0.004526837681</v>
      </c>
      <c r="F25" s="41">
        <f>IFERROR('Modifiable - Suffrages par cand'!F25/'Modifiable - Suffrages par cand'!$AE$25,"")</f>
        <v>0.05902339379</v>
      </c>
      <c r="G25" s="41">
        <f>IFERROR('Modifiable - Suffrages par cand'!G25/'Modifiable - Suffrages par cand'!$AE$25,"")</f>
        <v>0.03302230571</v>
      </c>
      <c r="H25" s="41">
        <f>IFERROR('Modifiable - Suffrages par cand'!H25/'Modifiable - Suffrages par cand'!$AE$25,"")</f>
        <v>0.112185508</v>
      </c>
      <c r="I25" s="41">
        <f>IFERROR('Modifiable - Suffrages par cand'!I25/'Modifiable - Suffrages par cand'!$AE$25,"")</f>
        <v>0.09409868711</v>
      </c>
      <c r="J25" s="41">
        <f>IFERROR('Modifiable - Suffrages par cand'!J25/'Modifiable - Suffrages par cand'!$AE$25,"")</f>
        <v>0.01389359365</v>
      </c>
      <c r="K25" s="41">
        <f>IFERROR('Modifiable - Suffrages par cand'!K25/'Modifiable - Suffrages par cand'!$AE$25,"")</f>
        <v>0.001673184902</v>
      </c>
      <c r="L25" s="41">
        <f>IFERROR('Modifiable - Suffrages par cand'!L25/'Modifiable - Suffrages par cand'!$AE$25,"")</f>
        <v>0.004906640388</v>
      </c>
      <c r="M25" s="41">
        <f>IFERROR('Modifiable - Suffrages par cand'!M25/'Modifiable - Suffrages par cand'!$AE$25,"")</f>
        <v>0.0242252538</v>
      </c>
      <c r="N25" s="41">
        <f>IFERROR('Modifiable - Suffrages par cand'!N25/'Modifiable - Suffrages par cand'!$AE$25,"")</f>
        <v>0.08115460023</v>
      </c>
      <c r="O25" s="41">
        <f>IFERROR('Modifiable - Suffrages par cand'!O25/'Modifiable - Suffrages par cand'!$AE$25,"")</f>
        <v>0.002360935752</v>
      </c>
      <c r="P25" s="41">
        <f>IFERROR('Modifiable - Suffrages par cand'!P25/'Modifiable - Suffrages par cand'!$AE$25,"")</f>
        <v>0.0008673872653</v>
      </c>
      <c r="Q25" s="41">
        <f>IFERROR('Modifiable - Suffrages par cand'!Q25/'Modifiable - Suffrages par cand'!$AE$25,"")</f>
        <v>0.004603824716</v>
      </c>
      <c r="R25" s="41">
        <f>IFERROR('Modifiable - Suffrages par cand'!R25/'Modifiable - Suffrages par cand'!$AE$25,"")</f>
        <v>0.1309241524</v>
      </c>
      <c r="S25" s="41">
        <f>IFERROR('Modifiable - Suffrages par cand'!S25/'Modifiable - Suffrages par cand'!$AE$25,"")</f>
        <v>0.001129143186</v>
      </c>
      <c r="T25" s="41">
        <f>IFERROR('Modifiable - Suffrages par cand'!T25/'Modifiable - Suffrages par cand'!$AE$25,"")</f>
        <v>0.07419497223</v>
      </c>
      <c r="U25" s="41">
        <f>IFERROR('Modifiable - Suffrages par cand'!U25/'Modifiable - Suffrages par cand'!$AE$25,"")</f>
        <v>0.2032560383</v>
      </c>
      <c r="V25" s="41">
        <f>IFERROR('Modifiable - Suffrages par cand'!V25/'Modifiable - Suffrages par cand'!$AE$25,"")</f>
        <v>0.01222040875</v>
      </c>
      <c r="W25" s="41">
        <f>IFERROR('Modifiable - Suffrages par cand'!W25/'Modifiable - Suffrages par cand'!$AE$25,"")</f>
        <v>0.0009546392388</v>
      </c>
      <c r="X25" s="41">
        <f>IFERROR('Modifiable - Suffrages par cand'!X25/'Modifiable - Suffrages par cand'!$AE$25,"")</f>
        <v>0.0008365924512</v>
      </c>
      <c r="Y25" s="41">
        <f>IFERROR('Modifiable - Suffrages par cand'!Y25/'Modifiable - Suffrages par cand'!$AE$25,"")</f>
        <v>0.005676510742</v>
      </c>
      <c r="Z25" s="41">
        <f>IFERROR('Modifiable - Suffrages par cand'!Z25/'Modifiable - Suffrages par cand'!$AE$25,"")</f>
        <v>0.07350208891</v>
      </c>
      <c r="AA25" s="41">
        <f>IFERROR('Modifiable - Suffrages par cand'!AA25/'Modifiable - Suffrages par cand'!$AE$25,"")</f>
        <v>0.001098348371</v>
      </c>
      <c r="AB25" s="41">
        <f>IFERROR('Modifiable - Suffrages par cand'!AB25/'Modifiable - Suffrages par cand'!$AE$25,"")</f>
        <v>0.0007596054158</v>
      </c>
      <c r="AC25" s="41">
        <f>IFERROR('Modifiable - Suffrages par cand'!AC25/'Modifiable - Suffrages par cand'!$AE$25,"")</f>
        <v>0.001072686026</v>
      </c>
      <c r="AD25" s="41">
        <f>IFERROR('Modifiable - Suffrages par cand'!AD25/'Modifiable - Suffrages par cand'!$AE$25,"")</f>
        <v>0.05783266098</v>
      </c>
      <c r="AE25" s="42">
        <f t="shared" si="1"/>
        <v>1</v>
      </c>
      <c r="AF25" s="45"/>
    </row>
    <row r="26">
      <c r="A26" s="40">
        <v>25.0</v>
      </c>
      <c r="B26" s="10" t="s">
        <v>112</v>
      </c>
      <c r="C26" s="11" t="s">
        <v>113</v>
      </c>
      <c r="D26" s="12" t="s">
        <v>114</v>
      </c>
      <c r="E26" s="41">
        <f>IFERROR('Modifiable - Suffrages par cand'!E26/'Modifiable - Suffrages par cand'!$AE$26,"")</f>
        <v>0.005485402646</v>
      </c>
      <c r="F26" s="41">
        <f>IFERROR('Modifiable - Suffrages par cand'!F26/'Modifiable - Suffrages par cand'!$AE$26,"")</f>
        <v>0.02913129295</v>
      </c>
      <c r="G26" s="41">
        <f>IFERROR('Modifiable - Suffrages par cand'!G26/'Modifiable - Suffrages par cand'!$AE$26,"")</f>
        <v>0.01730438436</v>
      </c>
      <c r="H26" s="41">
        <f>IFERROR('Modifiable - Suffrages par cand'!H26/'Modifiable - Suffrages par cand'!$AE$26,"")</f>
        <v>0.04845703233</v>
      </c>
      <c r="I26" s="41">
        <f>IFERROR('Modifiable - Suffrages par cand'!I26/'Modifiable - Suffrages par cand'!$AE$26,"")</f>
        <v>0.01832695219</v>
      </c>
      <c r="J26" s="41">
        <f>IFERROR('Modifiable - Suffrages par cand'!J26/'Modifiable - Suffrages par cand'!$AE$26,"")</f>
        <v>0.0102890934</v>
      </c>
      <c r="K26" s="41">
        <f>IFERROR('Modifiable - Suffrages par cand'!K26/'Modifiable - Suffrages par cand'!$AE$26,"")</f>
        <v>0.004137832632</v>
      </c>
      <c r="L26" s="41">
        <f>IFERROR('Modifiable - Suffrages par cand'!L26/'Modifiable - Suffrages par cand'!$AE$26,"")</f>
        <v>0.003559170214</v>
      </c>
      <c r="M26" s="41">
        <f>IFERROR('Modifiable - Suffrages par cand'!M26/'Modifiable - Suffrages par cand'!$AE$26,"")</f>
        <v>0.09885615086</v>
      </c>
      <c r="N26" s="41">
        <f>IFERROR('Modifiable - Suffrages par cand'!N26/'Modifiable - Suffrages par cand'!$AE$26,"")</f>
        <v>0.03266668252</v>
      </c>
      <c r="O26" s="41">
        <f>IFERROR('Modifiable - Suffrages par cand'!O26/'Modifiable - Suffrages par cand'!$AE$26,"")</f>
        <v>0.001775621666</v>
      </c>
      <c r="P26" s="41">
        <f>IFERROR('Modifiable - Suffrages par cand'!P26/'Modifiable - Suffrages par cand'!$AE$26,"")</f>
        <v>0.00130000872</v>
      </c>
      <c r="Q26" s="41">
        <f>IFERROR('Modifiable - Suffrages par cand'!Q26/'Modifiable - Suffrages par cand'!$AE$26,"")</f>
        <v>0.004740275697</v>
      </c>
      <c r="R26" s="41">
        <f>IFERROR('Modifiable - Suffrages par cand'!R26/'Modifiable - Suffrages par cand'!$AE$26,"")</f>
        <v>0.2577188018</v>
      </c>
      <c r="S26" s="41">
        <f>IFERROR('Modifiable - Suffrages par cand'!S26/'Modifiable - Suffrages par cand'!$AE$26,"")</f>
        <v>0.001791475431</v>
      </c>
      <c r="T26" s="41">
        <f>IFERROR('Modifiable - Suffrages par cand'!T26/'Modifiable - Suffrages par cand'!$AE$26,"")</f>
        <v>0.09338660198</v>
      </c>
      <c r="U26" s="41">
        <f>IFERROR('Modifiable - Suffrages par cand'!U26/'Modifiable - Suffrages par cand'!$AE$26,"")</f>
        <v>0.1578004487</v>
      </c>
      <c r="V26" s="41">
        <f>IFERROR('Modifiable - Suffrages par cand'!V26/'Modifiable - Suffrages par cand'!$AE$26,"")</f>
        <v>0.003162826092</v>
      </c>
      <c r="W26" s="41">
        <f>IFERROR('Modifiable - Suffrages par cand'!W26/'Modifiable - Suffrages par cand'!$AE$26,"")</f>
        <v>0.001450619486</v>
      </c>
      <c r="X26" s="41">
        <f>IFERROR('Modifiable - Suffrages par cand'!X26/'Modifiable - Suffrages par cand'!$AE$26,"")</f>
        <v>0.001212813013</v>
      </c>
      <c r="Y26" s="41">
        <f>IFERROR('Modifiable - Suffrages par cand'!Y26/'Modifiable - Suffrages par cand'!$AE$26,"")</f>
        <v>0.001426838839</v>
      </c>
      <c r="Z26" s="41">
        <f>IFERROR('Modifiable - Suffrages par cand'!Z26/'Modifiable - Suffrages par cand'!$AE$26,"")</f>
        <v>0.08539630449</v>
      </c>
      <c r="AA26" s="41">
        <f>IFERROR('Modifiable - Suffrages par cand'!AA26/'Modifiable - Suffrages par cand'!$AE$26,"")</f>
        <v>0.001244520543</v>
      </c>
      <c r="AB26" s="41">
        <f>IFERROR('Modifiable - Suffrages par cand'!AB26/'Modifiable - Suffrages par cand'!$AE$26,"")</f>
        <v>0.001284154955</v>
      </c>
      <c r="AC26" s="41">
        <f>IFERROR('Modifiable - Suffrages par cand'!AC26/'Modifiable - Suffrages par cand'!$AE$26,"")</f>
        <v>0.004875032698</v>
      </c>
      <c r="AD26" s="41">
        <f>IFERROR('Modifiable - Suffrages par cand'!AD26/'Modifiable - Suffrages par cand'!$AE$26,"")</f>
        <v>0.1132196618</v>
      </c>
      <c r="AE26" s="42">
        <f t="shared" si="1"/>
        <v>1</v>
      </c>
      <c r="AF26" s="44"/>
    </row>
    <row r="27">
      <c r="A27" s="40">
        <v>26.0</v>
      </c>
      <c r="B27" s="10" t="s">
        <v>115</v>
      </c>
      <c r="C27" s="11" t="s">
        <v>116</v>
      </c>
      <c r="D27" s="12" t="s">
        <v>117</v>
      </c>
      <c r="E27" s="41">
        <f>IFERROR('Modifiable - Suffrages par cand'!E27/'Modifiable - Suffrages par cand'!$AE$27,"")</f>
        <v>0.004666996102</v>
      </c>
      <c r="F27" s="41">
        <f>IFERROR('Modifiable - Suffrages par cand'!F27/'Modifiable - Suffrages par cand'!$AE$27,"")</f>
        <v>0.02135837039</v>
      </c>
      <c r="G27" s="41">
        <f>IFERROR('Modifiable - Suffrages par cand'!G27/'Modifiable - Suffrages par cand'!$AE$27,"")</f>
        <v>0.01713062099</v>
      </c>
      <c r="H27" s="41">
        <f>IFERROR('Modifiable - Suffrages par cand'!H27/'Modifiable - Suffrages par cand'!$AE$27,"")</f>
        <v>0.07661194385</v>
      </c>
      <c r="I27" s="41">
        <f>IFERROR('Modifiable - Suffrages par cand'!I27/'Modifiable - Suffrages par cand'!$AE$27,"")</f>
        <v>0.03492926298</v>
      </c>
      <c r="J27" s="41">
        <f>IFERROR('Modifiable - Suffrages par cand'!J27/'Modifiable - Suffrages par cand'!$AE$27,"")</f>
        <v>0.006497190651</v>
      </c>
      <c r="K27" s="41">
        <f>IFERROR('Modifiable - Suffrages par cand'!K27/'Modifiable - Suffrages par cand'!$AE$27,"")</f>
        <v>0.003788502718</v>
      </c>
      <c r="L27" s="41">
        <f>IFERROR('Modifiable - Suffrages par cand'!L27/'Modifiable - Suffrages par cand'!$AE$27,"")</f>
        <v>0.005179450576</v>
      </c>
      <c r="M27" s="41">
        <f>IFERROR('Modifiable - Suffrages par cand'!M27/'Modifiable - Suffrages par cand'!$AE$27,"")</f>
        <v>0.09574662787</v>
      </c>
      <c r="N27" s="41">
        <f>IFERROR('Modifiable - Suffrages par cand'!N27/'Modifiable - Suffrages par cand'!$AE$27,"")</f>
        <v>0.04518750343</v>
      </c>
      <c r="O27" s="41">
        <f>IFERROR('Modifiable - Suffrages par cand'!O27/'Modifiable - Suffrages par cand'!$AE$27,"")</f>
        <v>0.002095572759</v>
      </c>
      <c r="P27" s="41">
        <f>IFERROR('Modifiable - Suffrages par cand'!P27/'Modifiable - Suffrages par cand'!$AE$27,"")</f>
        <v>0.001509910503</v>
      </c>
      <c r="Q27" s="41">
        <f>IFERROR('Modifiable - Suffrages par cand'!Q27/'Modifiable - Suffrages par cand'!$AE$27,"")</f>
        <v>0.004584637347</v>
      </c>
      <c r="R27" s="41">
        <f>IFERROR('Modifiable - Suffrages par cand'!R27/'Modifiable - Suffrages par cand'!$AE$27,"")</f>
        <v>0.2205292923</v>
      </c>
      <c r="S27" s="41">
        <f>IFERROR('Modifiable - Suffrages par cand'!S27/'Modifiable - Suffrages par cand'!$AE$27,"")</f>
        <v>0.002507366533</v>
      </c>
      <c r="T27" s="41">
        <f>IFERROR('Modifiable - Suffrages par cand'!T27/'Modifiable - Suffrages par cand'!$AE$27,"")</f>
        <v>0.05298413221</v>
      </c>
      <c r="U27" s="41">
        <f>IFERROR('Modifiable - Suffrages par cand'!U27/'Modifiable - Suffrages par cand'!$AE$27,"")</f>
        <v>0.1879701312</v>
      </c>
      <c r="V27" s="41">
        <f>IFERROR('Modifiable - Suffrages par cand'!V27/'Modifiable - Suffrages par cand'!$AE$27,"")</f>
        <v>0.0038617105</v>
      </c>
      <c r="W27" s="41">
        <f>IFERROR('Modifiable - Suffrages par cand'!W27/'Modifiable - Suffrages par cand'!$AE$27,"")</f>
        <v>0.001610571204</v>
      </c>
      <c r="X27" s="41">
        <f>IFERROR('Modifiable - Suffrages par cand'!X27/'Modifiable - Suffrages par cand'!$AE$27,"")</f>
        <v>0.001427551749</v>
      </c>
      <c r="Y27" s="41">
        <f>IFERROR('Modifiable - Suffrages par cand'!Y27/'Modifiable - Suffrages par cand'!$AE$27,"")</f>
        <v>0.001537363422</v>
      </c>
      <c r="Z27" s="41">
        <f>IFERROR('Modifiable - Suffrages par cand'!Z27/'Modifiable - Suffrages par cand'!$AE$27,"")</f>
        <v>0.127262578</v>
      </c>
      <c r="AA27" s="41">
        <f>IFERROR('Modifiable - Suffrages par cand'!AA27/'Modifiable - Suffrages par cand'!$AE$27,"")</f>
        <v>0.001647175095</v>
      </c>
      <c r="AB27" s="41">
        <f>IFERROR('Modifiable - Suffrages par cand'!AB27/'Modifiable - Suffrages par cand'!$AE$27,"")</f>
        <v>0.001235381321</v>
      </c>
      <c r="AC27" s="41">
        <f>IFERROR('Modifiable - Suffrages par cand'!AC27/'Modifiable - Suffrages par cand'!$AE$27,"")</f>
        <v>0.001738684822</v>
      </c>
      <c r="AD27" s="41">
        <f>IFERROR('Modifiable - Suffrages par cand'!AD27/'Modifiable - Suffrages par cand'!$AE$27,"")</f>
        <v>0.07640147148</v>
      </c>
      <c r="AE27" s="42">
        <f t="shared" si="1"/>
        <v>1</v>
      </c>
      <c r="AF27" s="45"/>
    </row>
    <row r="28">
      <c r="A28" s="40">
        <v>27.0</v>
      </c>
      <c r="B28" s="47" t="s">
        <v>118</v>
      </c>
      <c r="C28" s="48" t="s">
        <v>119</v>
      </c>
      <c r="D28" s="23" t="s">
        <v>120</v>
      </c>
      <c r="E28" s="41">
        <f>IFERROR('Modifiable - Suffrages par cand'!E28/'Modifiable - Suffrages par cand'!$AE$28,"")</f>
        <v>0.003350413875</v>
      </c>
      <c r="F28" s="41">
        <f>IFERROR('Modifiable - Suffrages par cand'!F28/'Modifiable - Suffrages par cand'!$AE$28,"")</f>
        <v>0.01106481221</v>
      </c>
      <c r="G28" s="41">
        <f>IFERROR('Modifiable - Suffrages par cand'!G28/'Modifiable - Suffrages par cand'!$AE$28,"")</f>
        <v>0.009206599471</v>
      </c>
      <c r="H28" s="41">
        <f>IFERROR('Modifiable - Suffrages par cand'!H28/'Modifiable - Suffrages par cand'!$AE$28,"")</f>
        <v>0.021313137</v>
      </c>
      <c r="I28" s="41">
        <f>IFERROR('Modifiable - Suffrages par cand'!I28/'Modifiable - Suffrages par cand'!$AE$28,"")</f>
        <v>0.008812433132</v>
      </c>
      <c r="J28" s="41">
        <f>IFERROR('Modifiable - Suffrages par cand'!J28/'Modifiable - Suffrages par cand'!$AE$28,"")</f>
        <v>0.01435891661</v>
      </c>
      <c r="K28" s="41">
        <f>IFERROR('Modifiable - Suffrages par cand'!K28/'Modifiable - Suffrages par cand'!$AE$28,"")</f>
        <v>0.00596880455</v>
      </c>
      <c r="L28" s="41">
        <f>IFERROR('Modifiable - Suffrages par cand'!L28/'Modifiable - Suffrages par cand'!$AE$28,"")</f>
        <v>0.002759164367</v>
      </c>
      <c r="M28" s="41">
        <f>IFERROR('Modifiable - Suffrages par cand'!M28/'Modifiable - Suffrages par cand'!$AE$28,"")</f>
        <v>0.1481502337</v>
      </c>
      <c r="N28" s="41">
        <f>IFERROR('Modifiable - Suffrages par cand'!N28/'Modifiable - Suffrages par cand'!$AE$28,"")</f>
        <v>0.02362182555</v>
      </c>
      <c r="O28" s="41">
        <f>IFERROR('Modifiable - Suffrages par cand'!O28/'Modifiable - Suffrages par cand'!$AE$28,"")</f>
        <v>0.002590235937</v>
      </c>
      <c r="P28" s="41">
        <f>IFERROR('Modifiable - Suffrages par cand'!P28/'Modifiable - Suffrages par cand'!$AE$28,"")</f>
        <v>0.001970831691</v>
      </c>
      <c r="Q28" s="41">
        <f>IFERROR('Modifiable - Suffrages par cand'!Q28/'Modifiable - Suffrages par cand'!$AE$28,"")</f>
        <v>0.005208626612</v>
      </c>
      <c r="R28" s="41">
        <f>IFERROR('Modifiable - Suffrages par cand'!R28/'Modifiable - Suffrages par cand'!$AE$28,"")</f>
        <v>0.2446365223</v>
      </c>
      <c r="S28" s="41">
        <f>IFERROR('Modifiable - Suffrages par cand'!S28/'Modifiable - Suffrages par cand'!$AE$28,"")</f>
        <v>0.001942676953</v>
      </c>
      <c r="T28" s="41">
        <f>IFERROR('Modifiable - Suffrages par cand'!T28/'Modifiable - Suffrages par cand'!$AE$28,"")</f>
        <v>0.07134410721</v>
      </c>
      <c r="U28" s="41">
        <f>IFERROR('Modifiable - Suffrages par cand'!U28/'Modifiable - Suffrages par cand'!$AE$28,"")</f>
        <v>0.1221071006</v>
      </c>
      <c r="V28" s="41">
        <f>IFERROR('Modifiable - Suffrages par cand'!V28/'Modifiable - Suffrages par cand'!$AE$28,"")</f>
        <v>0.004532912889</v>
      </c>
      <c r="W28" s="41">
        <f>IFERROR('Modifiable - Suffrages par cand'!W28/'Modifiable - Suffrages par cand'!$AE$28,"")</f>
        <v>0.00163297483</v>
      </c>
      <c r="X28" s="41">
        <f>IFERROR('Modifiable - Suffrages par cand'!X28/'Modifiable - Suffrages par cand'!$AE$28,"")</f>
        <v>0.001182499015</v>
      </c>
      <c r="Y28" s="41">
        <f>IFERROR('Modifiable - Suffrages par cand'!Y28/'Modifiable - Suffrages par cand'!$AE$28,"")</f>
        <v>0.001013570584</v>
      </c>
      <c r="Z28" s="41">
        <f>IFERROR('Modifiable - Suffrages par cand'!Z28/'Modifiable - Suffrages par cand'!$AE$28,"")</f>
        <v>0.04141562025</v>
      </c>
      <c r="AA28" s="41">
        <f>IFERROR('Modifiable - Suffrages par cand'!AA28/'Modifiable - Suffrages par cand'!$AE$28,"")</f>
        <v>0.0009291063686</v>
      </c>
      <c r="AB28" s="41">
        <f>IFERROR('Modifiable - Suffrages par cand'!AB28/'Modifiable - Suffrages par cand'!$AE$28,"")</f>
        <v>0.001435891661</v>
      </c>
      <c r="AC28" s="41">
        <f>IFERROR('Modifiable - Suffrages par cand'!AC28/'Modifiable - Suffrages par cand'!$AE$28,"")</f>
        <v>0.001773748522</v>
      </c>
      <c r="AD28" s="41">
        <f>IFERROR('Modifiable - Suffrages par cand'!AD28/'Modifiable - Suffrages par cand'!$AE$28,"")</f>
        <v>0.2476772341</v>
      </c>
      <c r="AE28" s="42">
        <f t="shared" si="1"/>
        <v>1</v>
      </c>
      <c r="AF28" s="45"/>
    </row>
    <row r="29">
      <c r="A29" s="40">
        <v>28.0</v>
      </c>
      <c r="B29" s="47" t="s">
        <v>121</v>
      </c>
      <c r="C29" s="48" t="s">
        <v>122</v>
      </c>
      <c r="D29" s="23" t="s">
        <v>123</v>
      </c>
      <c r="E29" s="41">
        <f>IFERROR('Modifiable - Suffrages par cand'!E29/'Modifiable - Suffrages par cand'!$AE$29,"")</f>
        <v>0.009525483304</v>
      </c>
      <c r="F29" s="41">
        <f>IFERROR('Modifiable - Suffrages par cand'!F29/'Modifiable - Suffrages par cand'!$AE$29,"")</f>
        <v>0.1074165202</v>
      </c>
      <c r="G29" s="41">
        <f>IFERROR('Modifiable - Suffrages par cand'!G29/'Modifiable - Suffrages par cand'!$AE$29,"")</f>
        <v>0.04084358524</v>
      </c>
      <c r="H29" s="41">
        <f>IFERROR('Modifiable - Suffrages par cand'!H29/'Modifiable - Suffrages par cand'!$AE$29,"")</f>
        <v>0.05173989455</v>
      </c>
      <c r="I29" s="41">
        <f>IFERROR('Modifiable - Suffrages par cand'!I29/'Modifiable - Suffrages par cand'!$AE$29,"")</f>
        <v>0.06193321617</v>
      </c>
      <c r="J29" s="41">
        <f>IFERROR('Modifiable - Suffrages par cand'!J29/'Modifiable - Suffrages par cand'!$AE$29,"")</f>
        <v>0.0418629174</v>
      </c>
      <c r="K29" s="41">
        <f>IFERROR('Modifiable - Suffrages par cand'!K29/'Modifiable - Suffrages par cand'!$AE$29,"")</f>
        <v>0.002811950791</v>
      </c>
      <c r="L29" s="41">
        <f>IFERROR('Modifiable - Suffrages par cand'!L29/'Modifiable - Suffrages par cand'!$AE$29,"")</f>
        <v>0.009666080844</v>
      </c>
      <c r="M29" s="41">
        <f>IFERROR('Modifiable - Suffrages par cand'!M29/'Modifiable - Suffrages par cand'!$AE$29,"")</f>
        <v>0.07641476274</v>
      </c>
      <c r="N29" s="41">
        <f>IFERROR('Modifiable - Suffrages par cand'!N29/'Modifiable - Suffrages par cand'!$AE$29,"")</f>
        <v>0.1650615114</v>
      </c>
      <c r="O29" s="41">
        <f>IFERROR('Modifiable - Suffrages par cand'!O29/'Modifiable - Suffrages par cand'!$AE$29,"")</f>
        <v>0.00309314587</v>
      </c>
      <c r="P29" s="41">
        <f>IFERROR('Modifiable - Suffrages par cand'!P29/'Modifiable - Suffrages par cand'!$AE$29,"")</f>
        <v>0.0005623901582</v>
      </c>
      <c r="Q29" s="41">
        <f>IFERROR('Modifiable - Suffrages par cand'!Q29/'Modifiable - Suffrages par cand'!$AE$29,"")</f>
        <v>0.00151142355</v>
      </c>
      <c r="R29" s="41">
        <f>IFERROR('Modifiable - Suffrages par cand'!R29/'Modifiable - Suffrages par cand'!$AE$29,"")</f>
        <v>0.1547627417</v>
      </c>
      <c r="S29" s="41">
        <f>IFERROR('Modifiable - Suffrages par cand'!S29/'Modifiable - Suffrages par cand'!$AE$29,"")</f>
        <v>0.001476274165</v>
      </c>
      <c r="T29" s="41">
        <f>IFERROR('Modifiable - Suffrages par cand'!T29/'Modifiable - Suffrages par cand'!$AE$29,"")</f>
        <v>0.08351493849</v>
      </c>
      <c r="U29" s="41">
        <f>IFERROR('Modifiable - Suffrages par cand'!U29/'Modifiable - Suffrages par cand'!$AE$29,"")</f>
        <v>0.05571177504</v>
      </c>
      <c r="V29" s="41">
        <f>IFERROR('Modifiable - Suffrages par cand'!V29/'Modifiable - Suffrages par cand'!$AE$29,"")</f>
        <v>0.009033391916</v>
      </c>
      <c r="W29" s="41">
        <f>IFERROR('Modifiable - Suffrages par cand'!W29/'Modifiable - Suffrages par cand'!$AE$29,"")</f>
        <v>0.0005272407733</v>
      </c>
      <c r="X29" s="41">
        <f>IFERROR('Modifiable - Suffrages par cand'!X29/'Modifiable - Suffrages par cand'!$AE$29,"")</f>
        <v>0.001722319859</v>
      </c>
      <c r="Y29" s="41">
        <f>IFERROR('Modifiable - Suffrages par cand'!Y29/'Modifiable - Suffrages par cand'!$AE$29,"")</f>
        <v>0.0104745167</v>
      </c>
      <c r="Z29" s="41">
        <f>IFERROR('Modifiable - Suffrages par cand'!Z29/'Modifiable - Suffrages par cand'!$AE$29,"")</f>
        <v>0.04509666081</v>
      </c>
      <c r="AA29" s="41">
        <f>IFERROR('Modifiable - Suffrages par cand'!AA29/'Modifiable - Suffrages par cand'!$AE$29,"")</f>
        <v>0.001476274165</v>
      </c>
      <c r="AB29" s="41">
        <f>IFERROR('Modifiable - Suffrages par cand'!AB29/'Modifiable - Suffrages par cand'!$AE$29,"")</f>
        <v>0.0005272407733</v>
      </c>
      <c r="AC29" s="41">
        <f>IFERROR('Modifiable - Suffrages par cand'!AC29/'Modifiable - Suffrages par cand'!$AE$29,"")</f>
        <v>0.00158172232</v>
      </c>
      <c r="AD29" s="41">
        <f>IFERROR('Modifiable - Suffrages par cand'!AD29/'Modifiable - Suffrages par cand'!$AE$29,"")</f>
        <v>0.06165202109</v>
      </c>
      <c r="AE29" s="42">
        <f t="shared" si="1"/>
        <v>1</v>
      </c>
      <c r="AF29" s="45"/>
    </row>
    <row r="30">
      <c r="A30" s="40">
        <v>29.0</v>
      </c>
      <c r="B30" s="10" t="s">
        <v>124</v>
      </c>
      <c r="C30" s="11" t="s">
        <v>125</v>
      </c>
      <c r="D30" s="12" t="s">
        <v>126</v>
      </c>
      <c r="E30" s="41">
        <f>IFERROR('Modifiable - Suffrages par cand'!E30/'Modifiable - Suffrages par cand'!$AE$30,"")</f>
        <v>0.012542337</v>
      </c>
      <c r="F30" s="41">
        <f>IFERROR('Modifiable - Suffrages par cand'!F30/'Modifiable - Suffrages par cand'!$AE$30,"")</f>
        <v>0.04678238781</v>
      </c>
      <c r="G30" s="41">
        <f>IFERROR('Modifiable - Suffrages par cand'!G30/'Modifiable - Suffrages par cand'!$AE$30,"")</f>
        <v>0.06509314141</v>
      </c>
      <c r="H30" s="41">
        <f>IFERROR('Modifiable - Suffrages par cand'!H30/'Modifiable - Suffrages par cand'!$AE$30,"")</f>
        <v>0.1490262489</v>
      </c>
      <c r="I30" s="41">
        <f>IFERROR('Modifiable - Suffrages par cand'!I30/'Modifiable - Suffrages par cand'!$AE$30,"")</f>
        <v>0.06482853514</v>
      </c>
      <c r="J30" s="41">
        <f>IFERROR('Modifiable - Suffrages par cand'!J30/'Modifiable - Suffrages par cand'!$AE$30,"")</f>
        <v>0.02910668925</v>
      </c>
      <c r="K30" s="41">
        <f>IFERROR('Modifiable - Suffrages par cand'!K30/'Modifiable - Suffrages par cand'!$AE$30,"")</f>
        <v>0.003810330229</v>
      </c>
      <c r="L30" s="41">
        <f>IFERROR('Modifiable - Suffrages par cand'!L30/'Modifiable - Suffrages par cand'!$AE$30,"")</f>
        <v>0.009419983065</v>
      </c>
      <c r="M30" s="41">
        <f>IFERROR('Modifiable - Suffrages par cand'!M30/'Modifiable - Suffrages par cand'!$AE$30,"")</f>
        <v>0.07324301439</v>
      </c>
      <c r="N30" s="41">
        <f>IFERROR('Modifiable - Suffrages par cand'!N30/'Modifiable - Suffrages par cand'!$AE$30,"")</f>
        <v>0.1283869602</v>
      </c>
      <c r="O30" s="41">
        <f>IFERROR('Modifiable - Suffrages par cand'!O30/'Modifiable - Suffrages par cand'!$AE$30,"")</f>
        <v>0.003069432684</v>
      </c>
      <c r="P30" s="41">
        <f>IFERROR('Modifiable - Suffrages par cand'!P30/'Modifiable - Suffrages par cand'!$AE$30,"")</f>
        <v>0.0008467400508</v>
      </c>
      <c r="Q30" s="41">
        <f>IFERROR('Modifiable - Suffrages par cand'!Q30/'Modifiable - Suffrages par cand'!$AE$30,"")</f>
        <v>0.003228196444</v>
      </c>
      <c r="R30" s="41">
        <f>IFERROR('Modifiable - Suffrages par cand'!R30/'Modifiable - Suffrages par cand'!$AE$30,"")</f>
        <v>0.1349491956</v>
      </c>
      <c r="S30" s="41">
        <f>IFERROR('Modifiable - Suffrages par cand'!S30/'Modifiable - Suffrages par cand'!$AE$30,"")</f>
        <v>0.001270110076</v>
      </c>
      <c r="T30" s="41">
        <f>IFERROR('Modifiable - Suffrages par cand'!T30/'Modifiable - Suffrages par cand'!$AE$30,"")</f>
        <v>0.06906223539</v>
      </c>
      <c r="U30" s="41">
        <f>IFERROR('Modifiable - Suffrages par cand'!U30/'Modifiable - Suffrages par cand'!$AE$30,"")</f>
        <v>0.0791172735</v>
      </c>
      <c r="V30" s="41">
        <f>IFERROR('Modifiable - Suffrages par cand'!V30/'Modifiable - Suffrages par cand'!$AE$30,"")</f>
        <v>0.003439881456</v>
      </c>
      <c r="W30" s="41">
        <f>IFERROR('Modifiable - Suffrages par cand'!W30/'Modifiable - Suffrages par cand'!$AE$30,"")</f>
        <v>0.001799322608</v>
      </c>
      <c r="X30" s="41">
        <f>IFERROR('Modifiable - Suffrages par cand'!X30/'Modifiable - Suffrages par cand'!$AE$30,"")</f>
        <v>0.002910668925</v>
      </c>
      <c r="Y30" s="41">
        <f>IFERROR('Modifiable - Suffrages par cand'!Y30/'Modifiable - Suffrages par cand'!$AE$30,"")</f>
        <v>0.004868755292</v>
      </c>
      <c r="Z30" s="41">
        <f>IFERROR('Modifiable - Suffrages par cand'!Z30/'Modifiable - Suffrages par cand'!$AE$30,"")</f>
        <v>0.04842294666</v>
      </c>
      <c r="AA30" s="41">
        <f>IFERROR('Modifiable - Suffrages par cand'!AA30/'Modifiable - Suffrages par cand'!$AE$30,"")</f>
        <v>0.003228196444</v>
      </c>
      <c r="AB30" s="41">
        <f>IFERROR('Modifiable - Suffrages par cand'!AB30/'Modifiable - Suffrages par cand'!$AE$30,"")</f>
        <v>0.001323031329</v>
      </c>
      <c r="AC30" s="41">
        <f>IFERROR('Modifiable - Suffrages par cand'!AC30/'Modifiable - Suffrages par cand'!$AE$30,"")</f>
        <v>0.001058425064</v>
      </c>
      <c r="AD30" s="41">
        <f>IFERROR('Modifiable - Suffrages par cand'!AD30/'Modifiable - Suffrages par cand'!$AE$30,"")</f>
        <v>0.05916596105</v>
      </c>
      <c r="AE30" s="42">
        <f t="shared" si="1"/>
        <v>1</v>
      </c>
      <c r="AF30" s="45"/>
    </row>
    <row r="31">
      <c r="A31" s="40">
        <v>30.0</v>
      </c>
      <c r="B31" s="10" t="s">
        <v>127</v>
      </c>
      <c r="C31" s="11" t="s">
        <v>128</v>
      </c>
      <c r="D31" s="12" t="s">
        <v>129</v>
      </c>
      <c r="E31" s="41">
        <f>IFERROR('Modifiable - Suffrages par cand'!E31/'Modifiable - Suffrages par cand'!$AE$31,"")</f>
        <v>0.009197475203</v>
      </c>
      <c r="F31" s="41">
        <f>IFERROR('Modifiable - Suffrages par cand'!F31/'Modifiable - Suffrages par cand'!$AE$31,"")</f>
        <v>0.1345356177</v>
      </c>
      <c r="G31" s="41">
        <f>IFERROR('Modifiable - Suffrages par cand'!G31/'Modifiable - Suffrages par cand'!$AE$31,"")</f>
        <v>0.04995491434</v>
      </c>
      <c r="H31" s="41">
        <f>IFERROR('Modifiable - Suffrages par cand'!H31/'Modifiable - Suffrages par cand'!$AE$31,"")</f>
        <v>0.03047790803</v>
      </c>
      <c r="I31" s="41">
        <f>IFERROR('Modifiable - Suffrages par cand'!I31/'Modifiable - Suffrages par cand'!$AE$31,"")</f>
        <v>0.08422001803</v>
      </c>
      <c r="J31" s="41">
        <f>IFERROR('Modifiable - Suffrages par cand'!J31/'Modifiable - Suffrages par cand'!$AE$31,"")</f>
        <v>0.03011722272</v>
      </c>
      <c r="K31" s="41">
        <f>IFERROR('Modifiable - Suffrages par cand'!K31/'Modifiable - Suffrages par cand'!$AE$31,"")</f>
        <v>0.001983769161</v>
      </c>
      <c r="L31" s="41">
        <f>IFERROR('Modifiable - Suffrages par cand'!L31/'Modifiable - Suffrages par cand'!$AE$31,"")</f>
        <v>0.006672678088</v>
      </c>
      <c r="M31" s="41">
        <f>IFERROR('Modifiable - Suffrages par cand'!M31/'Modifiable - Suffrages par cand'!$AE$31,"")</f>
        <v>0.04400360685</v>
      </c>
      <c r="N31" s="41">
        <f>IFERROR('Modifiable - Suffrages par cand'!N31/'Modifiable - Suffrages par cand'!$AE$31,"")</f>
        <v>0.0964833183</v>
      </c>
      <c r="O31" s="41">
        <f>IFERROR('Modifiable - Suffrages par cand'!O31/'Modifiable - Suffrages par cand'!$AE$31,"")</f>
        <v>0.002164111812</v>
      </c>
      <c r="P31" s="41">
        <f>IFERROR('Modifiable - Suffrages par cand'!P31/'Modifiable - Suffrages par cand'!$AE$31,"")</f>
        <v>0.0003606853021</v>
      </c>
      <c r="Q31" s="41">
        <f>IFERROR('Modifiable - Suffrages par cand'!Q31/'Modifiable - Suffrages par cand'!$AE$31,"")</f>
        <v>0.001442741208</v>
      </c>
      <c r="R31" s="41">
        <f>IFERROR('Modifiable - Suffrages par cand'!R31/'Modifiable - Suffrages par cand'!$AE$31,"")</f>
        <v>0.2090171326</v>
      </c>
      <c r="S31" s="41">
        <f>IFERROR('Modifiable - Suffrages par cand'!S31/'Modifiable - Suffrages par cand'!$AE$31,"")</f>
        <v>0.000180342651</v>
      </c>
      <c r="T31" s="41">
        <f>IFERROR('Modifiable - Suffrages par cand'!T31/'Modifiable - Suffrages par cand'!$AE$31,"")</f>
        <v>0.06185752931</v>
      </c>
      <c r="U31" s="41">
        <f>IFERROR('Modifiable - Suffrages par cand'!U31/'Modifiable - Suffrages par cand'!$AE$31,"")</f>
        <v>0.06095581605</v>
      </c>
      <c r="V31" s="41">
        <f>IFERROR('Modifiable - Suffrages par cand'!V31/'Modifiable - Suffrages par cand'!$AE$31,"")</f>
        <v>0.00703336339</v>
      </c>
      <c r="W31" s="41">
        <f>IFERROR('Modifiable - Suffrages par cand'!W31/'Modifiable - Suffrages par cand'!$AE$31,"")</f>
        <v>0.0009017132552</v>
      </c>
      <c r="X31" s="41">
        <f>IFERROR('Modifiable - Suffrages par cand'!X31/'Modifiable - Suffrages par cand'!$AE$31,"")</f>
        <v>0.00180342651</v>
      </c>
      <c r="Y31" s="41">
        <f>IFERROR('Modifiable - Suffrages par cand'!Y31/'Modifiable - Suffrages par cand'!$AE$31,"")</f>
        <v>0.006311992786</v>
      </c>
      <c r="Z31" s="41">
        <f>IFERROR('Modifiable - Suffrages par cand'!Z31/'Modifiable - Suffrages par cand'!$AE$31,"")</f>
        <v>0.06293958521</v>
      </c>
      <c r="AA31" s="41">
        <f>IFERROR('Modifiable - Suffrages par cand'!AA31/'Modifiable - Suffrages par cand'!$AE$31,"")</f>
        <v>0.0009017132552</v>
      </c>
      <c r="AB31" s="41">
        <f>IFERROR('Modifiable - Suffrages par cand'!AB31/'Modifiable - Suffrages par cand'!$AE$31,"")</f>
        <v>0.0007213706041</v>
      </c>
      <c r="AC31" s="41">
        <f>IFERROR('Modifiable - Suffrages par cand'!AC31/'Modifiable - Suffrages par cand'!$AE$31,"")</f>
        <v>0.0009017132552</v>
      </c>
      <c r="AD31" s="41">
        <f>IFERROR('Modifiable - Suffrages par cand'!AD31/'Modifiable - Suffrages par cand'!$AE$31,"")</f>
        <v>0.09486023445</v>
      </c>
      <c r="AE31" s="42">
        <f t="shared" si="1"/>
        <v>1</v>
      </c>
      <c r="AF31" s="45"/>
    </row>
    <row r="32">
      <c r="A32" s="40">
        <v>31.0</v>
      </c>
      <c r="B32" s="10" t="s">
        <v>130</v>
      </c>
      <c r="C32" s="11" t="s">
        <v>131</v>
      </c>
      <c r="D32" s="12" t="s">
        <v>132</v>
      </c>
      <c r="E32" s="41">
        <f>IFERROR('Modifiable - Suffrages par cand'!E32/'Modifiable - Suffrages par cand'!$AE$32,"")</f>
        <v>0.003803727653</v>
      </c>
      <c r="F32" s="41">
        <f>IFERROR('Modifiable - Suffrages par cand'!F32/'Modifiable - Suffrages par cand'!$AE$32,"")</f>
        <v>0.03062000761</v>
      </c>
      <c r="G32" s="41">
        <f>IFERROR('Modifiable - Suffrages par cand'!G32/'Modifiable - Suffrages par cand'!$AE$32,"")</f>
        <v>0.04526435907</v>
      </c>
      <c r="H32" s="41">
        <f>IFERROR('Modifiable - Suffrages par cand'!H32/'Modifiable - Suffrages par cand'!$AE$32,"")</f>
        <v>0.07055914797</v>
      </c>
      <c r="I32" s="41">
        <f>IFERROR('Modifiable - Suffrages par cand'!I32/'Modifiable - Suffrages par cand'!$AE$32,"")</f>
        <v>0.04792696843</v>
      </c>
      <c r="J32" s="41">
        <f>IFERROR('Modifiable - Suffrages par cand'!J32/'Modifiable - Suffrages par cand'!$AE$32,"")</f>
        <v>0.01958919741</v>
      </c>
      <c r="K32" s="41">
        <f>IFERROR('Modifiable - Suffrages par cand'!K32/'Modifiable - Suffrages par cand'!$AE$32,"")</f>
        <v>0.002662609357</v>
      </c>
      <c r="L32" s="41">
        <f>IFERROR('Modifiable - Suffrages par cand'!L32/'Modifiable - Suffrages par cand'!$AE$32,"")</f>
        <v>0.008558387219</v>
      </c>
      <c r="M32" s="41">
        <f>IFERROR('Modifiable - Suffrages par cand'!M32/'Modifiable - Suffrages par cand'!$AE$32,"")</f>
        <v>0.06789653861</v>
      </c>
      <c r="N32" s="41">
        <f>IFERROR('Modifiable - Suffrages par cand'!N32/'Modifiable - Suffrages par cand'!$AE$32,"")</f>
        <v>0.08216051731</v>
      </c>
      <c r="O32" s="41">
        <f>IFERROR('Modifiable - Suffrages par cand'!O32/'Modifiable - Suffrages par cand'!$AE$32,"")</f>
        <v>0.001711677444</v>
      </c>
      <c r="P32" s="41">
        <f>IFERROR('Modifiable - Suffrages par cand'!P32/'Modifiable - Suffrages par cand'!$AE$32,"")</f>
        <v>0.000570559148</v>
      </c>
      <c r="Q32" s="41">
        <f>IFERROR('Modifiable - Suffrages par cand'!Q32/'Modifiable - Suffrages par cand'!$AE$32,"")</f>
        <v>0.01046025105</v>
      </c>
      <c r="R32" s="41">
        <f>IFERROR('Modifiable - Suffrages par cand'!R32/'Modifiable - Suffrages par cand'!$AE$32,"")</f>
        <v>0.1747812857</v>
      </c>
      <c r="S32" s="41">
        <f>IFERROR('Modifiable - Suffrages par cand'!S32/'Modifiable - Suffrages par cand'!$AE$32,"")</f>
        <v>0.001521491061</v>
      </c>
      <c r="T32" s="41">
        <f>IFERROR('Modifiable - Suffrages par cand'!T32/'Modifiable - Suffrages par cand'!$AE$32,"")</f>
        <v>0.03004944846</v>
      </c>
      <c r="U32" s="41">
        <f>IFERROR('Modifiable - Suffrages par cand'!U32/'Modifiable - Suffrages par cand'!$AE$32,"")</f>
        <v>0.1631799163</v>
      </c>
      <c r="V32" s="41">
        <f>IFERROR('Modifiable - Suffrages par cand'!V32/'Modifiable - Suffrages par cand'!$AE$32,"")</f>
        <v>0.0009509319133</v>
      </c>
      <c r="W32" s="41">
        <f>IFERROR('Modifiable - Suffrages par cand'!W32/'Modifiable - Suffrages par cand'!$AE$32,"")</f>
        <v>0.001141118296</v>
      </c>
      <c r="X32" s="41">
        <f>IFERROR('Modifiable - Suffrages par cand'!X32/'Modifiable - Suffrages par cand'!$AE$32,"")</f>
        <v>0.0009509319133</v>
      </c>
      <c r="Y32" s="41">
        <f>IFERROR('Modifiable - Suffrages par cand'!Y32/'Modifiable - Suffrages par cand'!$AE$32,"")</f>
        <v>0.002092050209</v>
      </c>
      <c r="Z32" s="41">
        <f>IFERROR('Modifiable - Suffrages par cand'!Z32/'Modifiable - Suffrages par cand'!$AE$32,"")</f>
        <v>0.07949790795</v>
      </c>
      <c r="AA32" s="41">
        <f>IFERROR('Modifiable - Suffrages par cand'!AA32/'Modifiable - Suffrages par cand'!$AE$32,"")</f>
        <v>0.002282236592</v>
      </c>
      <c r="AB32" s="41">
        <f>IFERROR('Modifiable - Suffrages par cand'!AB32/'Modifiable - Suffrages par cand'!$AE$32,"")</f>
        <v>0.0003803727653</v>
      </c>
      <c r="AC32" s="41">
        <f>IFERROR('Modifiable - Suffrages par cand'!AC32/'Modifiable - Suffrages par cand'!$AE$32,"")</f>
        <v>0.0009509319133</v>
      </c>
      <c r="AD32" s="41">
        <f>IFERROR('Modifiable - Suffrages par cand'!AD32/'Modifiable - Suffrages par cand'!$AE$32,"")</f>
        <v>0.1504374287</v>
      </c>
      <c r="AE32" s="42">
        <f t="shared" si="1"/>
        <v>1</v>
      </c>
      <c r="AF32" s="45"/>
    </row>
    <row r="33" ht="21.75" customHeight="1">
      <c r="A33" s="40">
        <v>32.0</v>
      </c>
      <c r="B33" s="10" t="s">
        <v>133</v>
      </c>
      <c r="C33" s="22" t="s">
        <v>134</v>
      </c>
      <c r="D33" s="12" t="s">
        <v>135</v>
      </c>
      <c r="E33" s="41">
        <f>IFERROR('Modifiable - Suffrages par cand'!E33/'Modifiable - Suffrages par cand'!$AE$33,"")</f>
        <v>0.005669144981</v>
      </c>
      <c r="F33" s="41">
        <f>IFERROR('Modifiable - Suffrages par cand'!F33/'Modifiable - Suffrages par cand'!$AE$33,"")</f>
        <v>0.07723048327</v>
      </c>
      <c r="G33" s="41">
        <f>IFERROR('Modifiable - Suffrages par cand'!G33/'Modifiable - Suffrages par cand'!$AE$33,"")</f>
        <v>0.03364312268</v>
      </c>
      <c r="H33" s="41">
        <f>IFERROR('Modifiable - Suffrages par cand'!H33/'Modifiable - Suffrages par cand'!$AE$33,"")</f>
        <v>0.03921933086</v>
      </c>
      <c r="I33" s="41">
        <f>IFERROR('Modifiable - Suffrages par cand'!I33/'Modifiable - Suffrages par cand'!$AE$33,"")</f>
        <v>0.1304832714</v>
      </c>
      <c r="J33" s="41">
        <f>IFERROR('Modifiable - Suffrages par cand'!J33/'Modifiable - Suffrages par cand'!$AE$33,"")</f>
        <v>0.03206319703</v>
      </c>
      <c r="K33" s="41">
        <f>IFERROR('Modifiable - Suffrages par cand'!K33/'Modifiable - Suffrages par cand'!$AE$33,"")</f>
        <v>0.001672862454</v>
      </c>
      <c r="L33" s="41">
        <f>IFERROR('Modifiable - Suffrages par cand'!L33/'Modifiable - Suffrages par cand'!$AE$33,"")</f>
        <v>0.005390334572</v>
      </c>
      <c r="M33" s="41">
        <f>IFERROR('Modifiable - Suffrages par cand'!M33/'Modifiable - Suffrages par cand'!$AE$33,"")</f>
        <v>0.04284386617</v>
      </c>
      <c r="N33" s="41">
        <f>IFERROR('Modifiable - Suffrages par cand'!N33/'Modifiable - Suffrages par cand'!$AE$33,"")</f>
        <v>0.1343866171</v>
      </c>
      <c r="O33" s="41">
        <f>IFERROR('Modifiable - Suffrages par cand'!O33/'Modifiable - Suffrages par cand'!$AE$33,"")</f>
        <v>0.003717472119</v>
      </c>
      <c r="P33" s="41">
        <f>IFERROR('Modifiable - Suffrages par cand'!P33/'Modifiable - Suffrages par cand'!$AE$33,"")</f>
        <v>0.0006505576208</v>
      </c>
      <c r="Q33" s="41">
        <f>IFERROR('Modifiable - Suffrages par cand'!Q33/'Modifiable - Suffrages par cand'!$AE$33,"")</f>
        <v>0.001765799257</v>
      </c>
      <c r="R33" s="41">
        <f>IFERROR('Modifiable - Suffrages par cand'!R33/'Modifiable - Suffrages par cand'!$AE$33,"")</f>
        <v>0.1875464684</v>
      </c>
      <c r="S33" s="41">
        <f>IFERROR('Modifiable - Suffrages par cand'!S33/'Modifiable - Suffrages par cand'!$AE$33,"")</f>
        <v>0.001208178439</v>
      </c>
      <c r="T33" s="41">
        <f>IFERROR('Modifiable - Suffrages par cand'!T33/'Modifiable - Suffrages par cand'!$AE$33,"")</f>
        <v>0.04711895911</v>
      </c>
      <c r="U33" s="41">
        <f>IFERROR('Modifiable - Suffrages par cand'!U33/'Modifiable - Suffrages par cand'!$AE$33,"")</f>
        <v>0.1000929368</v>
      </c>
      <c r="V33" s="41">
        <f>IFERROR('Modifiable - Suffrages par cand'!V33/'Modifiable - Suffrages par cand'!$AE$33,"")</f>
        <v>0.005204460967</v>
      </c>
      <c r="W33" s="41">
        <f>IFERROR('Modifiable - Suffrages par cand'!W33/'Modifiable - Suffrages par cand'!$AE$33,"")</f>
        <v>0.0007434944238</v>
      </c>
      <c r="X33" s="41">
        <f>IFERROR('Modifiable - Suffrages par cand'!X33/'Modifiable - Suffrages par cand'!$AE$33,"")</f>
        <v>0.0009293680297</v>
      </c>
      <c r="Y33" s="41">
        <f>IFERROR('Modifiable - Suffrages par cand'!Y33/'Modifiable - Suffrages par cand'!$AE$33,"")</f>
        <v>0.005483271375</v>
      </c>
      <c r="Z33" s="41">
        <f>IFERROR('Modifiable - Suffrages par cand'!Z33/'Modifiable - Suffrages par cand'!$AE$33,"")</f>
        <v>0.05111524164</v>
      </c>
      <c r="AA33" s="41">
        <f>IFERROR('Modifiable - Suffrages par cand'!AA33/'Modifiable - Suffrages par cand'!$AE$33,"")</f>
        <v>0.001858736059</v>
      </c>
      <c r="AB33" s="41">
        <f>IFERROR('Modifiable - Suffrages par cand'!AB33/'Modifiable - Suffrages par cand'!$AE$33,"")</f>
        <v>0.00009293680297</v>
      </c>
      <c r="AC33" s="41">
        <f>IFERROR('Modifiable - Suffrages par cand'!AC33/'Modifiable - Suffrages par cand'!$AE$33,"")</f>
        <v>0.0002788104089</v>
      </c>
      <c r="AD33" s="41">
        <f>IFERROR('Modifiable - Suffrages par cand'!AD33/'Modifiable - Suffrages par cand'!$AE$33,"")</f>
        <v>0.08959107807</v>
      </c>
      <c r="AE33" s="42">
        <f t="shared" si="1"/>
        <v>1</v>
      </c>
      <c r="AF33" s="46"/>
    </row>
    <row r="34" ht="22.5" customHeight="1">
      <c r="A34" s="40">
        <v>33.0</v>
      </c>
      <c r="B34" s="10" t="s">
        <v>136</v>
      </c>
      <c r="C34" s="11" t="s">
        <v>137</v>
      </c>
      <c r="D34" s="12" t="s">
        <v>138</v>
      </c>
      <c r="E34" s="41">
        <f>IFERROR('Modifiable - Suffrages par cand'!E34/'Modifiable - Suffrages par cand'!$AE$34,"")</f>
        <v>0.007975993051</v>
      </c>
      <c r="F34" s="41">
        <f>IFERROR('Modifiable - Suffrages par cand'!F34/'Modifiable - Suffrages par cand'!$AE$34,"")</f>
        <v>0.1073205402</v>
      </c>
      <c r="G34" s="41">
        <f>IFERROR('Modifiable - Suffrages par cand'!G34/'Modifiable - Suffrages par cand'!$AE$34,"")</f>
        <v>0.06230751007</v>
      </c>
      <c r="H34" s="41">
        <f>IFERROR('Modifiable - Suffrages par cand'!H34/'Modifiable - Suffrages par cand'!$AE$34,"")</f>
        <v>0.02914001421</v>
      </c>
      <c r="I34" s="41">
        <f>IFERROR('Modifiable - Suffrages par cand'!I34/'Modifiable - Suffrages par cand'!$AE$34,"")</f>
        <v>0.08023375188</v>
      </c>
      <c r="J34" s="41">
        <f>IFERROR('Modifiable - Suffrages par cand'!J34/'Modifiable - Suffrages par cand'!$AE$34,"")</f>
        <v>0.03000868673</v>
      </c>
      <c r="K34" s="41">
        <f>IFERROR('Modifiable - Suffrages par cand'!K34/'Modifiable - Suffrages par cand'!$AE$34,"")</f>
        <v>0.00134249388</v>
      </c>
      <c r="L34" s="41">
        <f>IFERROR('Modifiable - Suffrages par cand'!L34/'Modifiable - Suffrages par cand'!$AE$34,"")</f>
        <v>0.007660112138</v>
      </c>
      <c r="M34" s="41">
        <f>IFERROR('Modifiable - Suffrages par cand'!M34/'Modifiable - Suffrages par cand'!$AE$34,"")</f>
        <v>0.04817183922</v>
      </c>
      <c r="N34" s="41">
        <f>IFERROR('Modifiable - Suffrages par cand'!N34/'Modifiable - Suffrages par cand'!$AE$34,"")</f>
        <v>0.1625207297</v>
      </c>
      <c r="O34" s="41">
        <f>IFERROR('Modifiable - Suffrages par cand'!O34/'Modifiable - Suffrages par cand'!$AE$34,"")</f>
        <v>0.002053225934</v>
      </c>
      <c r="P34" s="41">
        <f>IFERROR('Modifiable - Suffrages par cand'!P34/'Modifiable - Suffrages par cand'!$AE$34,"")</f>
        <v>0.0003948511411</v>
      </c>
      <c r="Q34" s="41">
        <f>IFERROR('Modifiable - Suffrages par cand'!Q34/'Modifiable - Suffrages par cand'!$AE$34,"")</f>
        <v>0.002132196162</v>
      </c>
      <c r="R34" s="41">
        <f>IFERROR('Modifiable - Suffrages par cand'!R34/'Modifiable - Suffrages par cand'!$AE$34,"")</f>
        <v>0.176814341</v>
      </c>
      <c r="S34" s="41">
        <f>IFERROR('Modifiable - Suffrages par cand'!S34/'Modifiable - Suffrages par cand'!$AE$34,"")</f>
        <v>0.001579404564</v>
      </c>
      <c r="T34" s="41">
        <f>IFERROR('Modifiable - Suffrages par cand'!T34/'Modifiable - Suffrages par cand'!$AE$34,"")</f>
        <v>0.0736002527</v>
      </c>
      <c r="U34" s="41">
        <f>IFERROR('Modifiable - Suffrages par cand'!U34/'Modifiable - Suffrages par cand'!$AE$34,"")</f>
        <v>0.06372897418</v>
      </c>
      <c r="V34" s="41">
        <f>IFERROR('Modifiable - Suffrages par cand'!V34/'Modifiable - Suffrages par cand'!$AE$34,"")</f>
        <v>0.006396588486</v>
      </c>
      <c r="W34" s="41">
        <f>IFERROR('Modifiable - Suffrages par cand'!W34/'Modifiable - Suffrages par cand'!$AE$34,"")</f>
        <v>0.0003948511411</v>
      </c>
      <c r="X34" s="41">
        <f>IFERROR('Modifiable - Suffrages par cand'!X34/'Modifiable - Suffrages par cand'!$AE$34,"")</f>
        <v>0.001658374793</v>
      </c>
      <c r="Y34" s="41">
        <f>IFERROR('Modifiable - Suffrages par cand'!Y34/'Modifiable - Suffrages par cand'!$AE$34,"")</f>
        <v>0.006633499171</v>
      </c>
      <c r="Z34" s="41">
        <f>IFERROR('Modifiable - Suffrages par cand'!Z34/'Modifiable - Suffrages par cand'!$AE$34,"")</f>
        <v>0.04564479191</v>
      </c>
      <c r="AA34" s="41">
        <f>IFERROR('Modifiable - Suffrages par cand'!AA34/'Modifiable - Suffrages par cand'!$AE$34,"")</f>
        <v>0.0006317618258</v>
      </c>
      <c r="AB34" s="41">
        <f>IFERROR('Modifiable - Suffrages par cand'!AB34/'Modifiable - Suffrages par cand'!$AE$34,"")</f>
        <v>0.0003158809129</v>
      </c>
      <c r="AC34" s="41">
        <f>IFERROR('Modifiable - Suffrages par cand'!AC34/'Modifiable - Suffrages par cand'!$AE$34,"")</f>
        <v>0.0009476427387</v>
      </c>
      <c r="AD34" s="41">
        <f>IFERROR('Modifiable - Suffrages par cand'!AD34/'Modifiable - Suffrages par cand'!$AE$34,"")</f>
        <v>0.08039169233</v>
      </c>
      <c r="AE34" s="42">
        <f t="shared" si="1"/>
        <v>1</v>
      </c>
      <c r="AF34" s="46"/>
    </row>
    <row r="35">
      <c r="A35" s="49">
        <v>34.0</v>
      </c>
      <c r="B35" s="24"/>
      <c r="C35" s="11" t="s">
        <v>139</v>
      </c>
      <c r="D35" s="12" t="s">
        <v>140</v>
      </c>
      <c r="E35" s="50">
        <f>IFERROR('Modifiable - Suffrages par cand'!E35/'Modifiable - Suffrages par cand'!$AE$35,"")</f>
        <v>0.008110056025</v>
      </c>
      <c r="F35" s="50">
        <f>IFERROR('Modifiable - Suffrages par cand'!F35/'Modifiable - Suffrages par cand'!$AE$35,"")</f>
        <v>0.03625495965</v>
      </c>
      <c r="G35" s="50">
        <f>IFERROR('Modifiable - Suffrages par cand'!G35/'Modifiable - Suffrages par cand'!$AE$35,"")</f>
        <v>0.04016071282</v>
      </c>
      <c r="H35" s="50">
        <f>IFERROR('Modifiable - Suffrages par cand'!H35/'Modifiable - Suffrages par cand'!$AE$35,"")</f>
        <v>0.1558023145</v>
      </c>
      <c r="I35" s="50">
        <f>IFERROR('Modifiable - Suffrages par cand'!I35/'Modifiable - Suffrages par cand'!$AE$35,"")</f>
        <v>0.06557716294</v>
      </c>
      <c r="J35" s="50">
        <f>IFERROR('Modifiable - Suffrages par cand'!J35/'Modifiable - Suffrages par cand'!$AE$35,"")</f>
        <v>0.01819492774</v>
      </c>
      <c r="K35" s="50">
        <f>IFERROR('Modifiable - Suffrages par cand'!K35/'Modifiable - Suffrages par cand'!$AE$35,"")</f>
        <v>0.002183237162</v>
      </c>
      <c r="L35" s="50">
        <f>IFERROR('Modifiable - Suffrages par cand'!L35/'Modifiable - Suffrages par cand'!$AE$35,"")</f>
        <v>0.00689362174</v>
      </c>
      <c r="M35" s="50">
        <f>IFERROR('Modifiable - Suffrages par cand'!M35/'Modifiable - Suffrages par cand'!$AE$35,"")</f>
        <v>0.02974764399</v>
      </c>
      <c r="N35" s="50">
        <f>IFERROR('Modifiable - Suffrages par cand'!N35/'Modifiable - Suffrages par cand'!$AE$35,"")</f>
        <v>0.1072833966</v>
      </c>
      <c r="O35" s="50">
        <f>IFERROR('Modifiable - Suffrages par cand'!O35/'Modifiable - Suffrages par cand'!$AE$35,"")</f>
        <v>0.002186794854</v>
      </c>
      <c r="P35" s="50">
        <f>IFERROR('Modifiable - Suffrages par cand'!P35/'Modifiable - Suffrages par cand'!$AE$35,"")</f>
        <v>0.001363189092</v>
      </c>
      <c r="Q35" s="50">
        <f>IFERROR('Modifiable - Suffrages par cand'!Q35/'Modifiable - Suffrages par cand'!$AE$35,"")</f>
        <v>0.007496057632</v>
      </c>
      <c r="R35" s="50">
        <f>IFERROR('Modifiable - Suffrages par cand'!R35/'Modifiable - Suffrages par cand'!$AE$35,"")</f>
        <v>0.1288270022</v>
      </c>
      <c r="S35" s="50">
        <f>IFERROR('Modifiable - Suffrages par cand'!S35/'Modifiable - Suffrages par cand'!$AE$35,"")</f>
        <v>0.003012179463</v>
      </c>
      <c r="T35" s="50">
        <f>IFERROR('Modifiable - Suffrages par cand'!T35/'Modifiable - Suffrages par cand'!$AE$35,"")</f>
        <v>0.07383664204</v>
      </c>
      <c r="U35" s="50">
        <f>IFERROR('Modifiable - Suffrages par cand'!U35/'Modifiable - Suffrages par cand'!$AE$35,"")</f>
        <v>0.1840248944</v>
      </c>
      <c r="V35" s="50">
        <f>IFERROR('Modifiable - Suffrages par cand'!V35/'Modifiable - Suffrages par cand'!$AE$35,"")</f>
        <v>0.00341894228</v>
      </c>
      <c r="W35" s="50">
        <f>IFERROR('Modifiable - Suffrages par cand'!W35/'Modifiable - Suffrages par cand'!$AE$35,"")</f>
        <v>0.001325833323</v>
      </c>
      <c r="X35" s="50">
        <f>IFERROR('Modifiable - Suffrages par cand'!X35/'Modifiable - Suffrages par cand'!$AE$35,"")</f>
        <v>0.001509943898</v>
      </c>
      <c r="Y35" s="50">
        <f>IFERROR('Modifiable - Suffrages par cand'!Y35/'Modifiable - Suffrages par cand'!$AE$35,"")</f>
        <v>0.003023445489</v>
      </c>
      <c r="Z35" s="50">
        <f>IFERROR('Modifiable - Suffrages par cand'!Z35/'Modifiable - Suffrages par cand'!$AE$35,"")</f>
        <v>0.07113931834</v>
      </c>
      <c r="AA35" s="50">
        <f>IFERROR('Modifiable - Suffrages par cand'!AA35/'Modifiable - Suffrages par cand'!$AE$35,"")</f>
        <v>0.002124535239</v>
      </c>
      <c r="AB35" s="50">
        <f>IFERROR('Modifiable - Suffrages par cand'!AB35/'Modifiable - Suffrages par cand'!$AE$35,"")</f>
        <v>0.001098141017</v>
      </c>
      <c r="AC35" s="50">
        <f>IFERROR('Modifiable - Suffrages par cand'!AC35/'Modifiable - Suffrages par cand'!$AE$35,"")</f>
        <v>0.001719254794</v>
      </c>
      <c r="AD35" s="50">
        <f>IFERROR('Modifiable - Suffrages par cand'!AD35/'Modifiable - Suffrages par cand'!$AE$35,"")</f>
        <v>0.04368579292</v>
      </c>
      <c r="AE35" s="33">
        <f t="shared" si="1"/>
        <v>1</v>
      </c>
      <c r="AF35" s="38"/>
    </row>
  </sheetData>
  <autoFilter ref="$A$1:$AF$35">
    <sortState ref="A1:AF35">
      <sortCondition ref="A1:A35"/>
      <sortCondition ref="B1:B35"/>
    </sortState>
  </autoFilter>
  <conditionalFormatting sqref="E2:AE35">
    <cfRule type="cellIs" dxfId="2" priority="1" operator="equal">
      <formula>0</formula>
    </cfRule>
  </conditionalFormatting>
  <hyperlinks>
    <hyperlink r:id="rId1" ref="B4"/>
    <hyperlink r:id="rId2" ref="B5"/>
    <hyperlink r:id="rId3" ref="B6"/>
    <hyperlink r:id="rId4" ref="B7"/>
    <hyperlink r:id="rId5" ref="B8"/>
    <hyperlink r:id="rId6" ref="B9"/>
    <hyperlink r:id="rId7" ref="B10"/>
    <hyperlink r:id="rId8" ref="B11"/>
    <hyperlink r:id="rId9" ref="B12"/>
    <hyperlink r:id="rId10" ref="B15"/>
    <hyperlink r:id="rId11" ref="B16"/>
    <hyperlink r:id="rId12" ref="B17"/>
    <hyperlink r:id="rId13" ref="B18"/>
    <hyperlink r:id="rId14" ref="B19"/>
    <hyperlink r:id="rId15" ref="B20"/>
    <hyperlink r:id="rId16" ref="B21"/>
    <hyperlink r:id="rId17" ref="B22"/>
    <hyperlink r:id="rId18" ref="B23"/>
    <hyperlink r:id="rId19" ref="B26"/>
    <hyperlink r:id="rId20" ref="B27"/>
    <hyperlink r:id="rId21" ref="B28"/>
    <hyperlink r:id="rId22" ref="B31"/>
    <hyperlink r:id="rId23" ref="B32"/>
    <hyperlink r:id="rId24" ref="B33"/>
    <hyperlink r:id="rId25" ref="B34"/>
  </hyperlinks>
  <drawing r:id="rId2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3.44" defaultRowHeight="15.75"/>
  <cols>
    <col customWidth="1" min="1" max="1" width="7.44"/>
    <col customWidth="1" min="2" max="2" width="28.22"/>
    <col customWidth="1" min="3" max="3" width="10.0"/>
  </cols>
  <sheetData>
    <row r="1">
      <c r="A1" s="51" t="s">
        <v>0</v>
      </c>
      <c r="B1" s="51" t="s">
        <v>145</v>
      </c>
      <c r="C1" s="52" t="s">
        <v>146</v>
      </c>
    </row>
    <row r="2">
      <c r="A2" s="53">
        <v>17.0</v>
      </c>
      <c r="B2" s="54" t="s">
        <v>147</v>
      </c>
      <c r="C2" s="55">
        <v>0.1840248943587749</v>
      </c>
    </row>
    <row r="3">
      <c r="A3" s="53">
        <v>4.0</v>
      </c>
      <c r="B3" s="54" t="s">
        <v>148</v>
      </c>
      <c r="C3" s="55">
        <v>0.15580231445671222</v>
      </c>
    </row>
    <row r="4">
      <c r="A4" s="53">
        <v>14.0</v>
      </c>
      <c r="B4" s="54" t="s">
        <v>149</v>
      </c>
      <c r="C4" s="55">
        <v>0.12882700217286056</v>
      </c>
    </row>
    <row r="5">
      <c r="A5" s="53">
        <v>10.0</v>
      </c>
      <c r="B5" s="54" t="s">
        <v>150</v>
      </c>
      <c r="C5" s="55">
        <v>0.10728339657625484</v>
      </c>
    </row>
    <row r="6">
      <c r="A6" s="53">
        <v>16.0</v>
      </c>
      <c r="B6" s="54" t="s">
        <v>151</v>
      </c>
      <c r="C6" s="55">
        <v>0.07383664203656537</v>
      </c>
    </row>
    <row r="7">
      <c r="A7" s="53">
        <v>22.0</v>
      </c>
      <c r="B7" s="54" t="s">
        <v>152</v>
      </c>
      <c r="C7" s="55">
        <v>0.07113931834022982</v>
      </c>
    </row>
    <row r="8">
      <c r="A8" s="53">
        <v>5.0</v>
      </c>
      <c r="B8" s="54" t="s">
        <v>153</v>
      </c>
      <c r="C8" s="55">
        <v>0.06557716293608043</v>
      </c>
    </row>
    <row r="9">
      <c r="A9" s="53">
        <v>26.0</v>
      </c>
      <c r="B9" s="54" t="s">
        <v>154</v>
      </c>
      <c r="C9" s="55">
        <v>0.043685792919184355</v>
      </c>
    </row>
    <row r="10">
      <c r="A10" s="53">
        <v>3.0</v>
      </c>
      <c r="B10" s="54" t="s">
        <v>155</v>
      </c>
      <c r="C10" s="55">
        <v>0.04016071281922506</v>
      </c>
    </row>
    <row r="11">
      <c r="A11" s="53">
        <v>2.0</v>
      </c>
      <c r="B11" s="54" t="s">
        <v>156</v>
      </c>
      <c r="C11" s="55">
        <v>0.03625495964539295</v>
      </c>
    </row>
    <row r="12">
      <c r="A12" s="53">
        <v>9.0</v>
      </c>
      <c r="B12" s="54" t="s">
        <v>157</v>
      </c>
      <c r="C12" s="55">
        <v>0.0297476439924067</v>
      </c>
    </row>
    <row r="13">
      <c r="A13" s="53">
        <v>6.0</v>
      </c>
      <c r="B13" s="54" t="s">
        <v>158</v>
      </c>
      <c r="C13" s="55">
        <v>0.018194927738822694</v>
      </c>
    </row>
    <row r="14">
      <c r="A14" s="53">
        <v>1.0</v>
      </c>
      <c r="B14" s="54" t="s">
        <v>159</v>
      </c>
      <c r="C14" s="55">
        <v>0.008110056024759166</v>
      </c>
    </row>
    <row r="15">
      <c r="A15" s="53">
        <v>13.0</v>
      </c>
      <c r="B15" s="54" t="s">
        <v>160</v>
      </c>
      <c r="C15" s="55">
        <v>0.007496057632243128</v>
      </c>
    </row>
    <row r="16">
      <c r="A16" s="53">
        <v>8.0</v>
      </c>
      <c r="B16" s="54" t="s">
        <v>161</v>
      </c>
      <c r="C16" s="55">
        <v>0.006893621739634441</v>
      </c>
    </row>
    <row r="17">
      <c r="A17" s="53">
        <v>18.0</v>
      </c>
      <c r="B17" s="54" t="s">
        <v>162</v>
      </c>
      <c r="C17" s="55">
        <v>0.003418942280296937</v>
      </c>
    </row>
    <row r="18">
      <c r="A18" s="53">
        <v>21.0</v>
      </c>
      <c r="B18" s="54" t="s">
        <v>163</v>
      </c>
      <c r="C18" s="55">
        <v>0.003023445488594187</v>
      </c>
    </row>
    <row r="19">
      <c r="A19" s="53">
        <v>15.0</v>
      </c>
      <c r="B19" s="54" t="s">
        <v>164</v>
      </c>
      <c r="C19" s="55">
        <v>0.0030121794630434337</v>
      </c>
    </row>
    <row r="20">
      <c r="A20" s="53">
        <v>11.0</v>
      </c>
      <c r="B20" s="54" t="s">
        <v>165</v>
      </c>
      <c r="C20" s="55">
        <v>0.002186794854272477</v>
      </c>
    </row>
    <row r="21">
      <c r="A21" s="53">
        <v>7.0</v>
      </c>
      <c r="B21" s="54" t="s">
        <v>166</v>
      </c>
      <c r="C21" s="55">
        <v>0.002183237161993292</v>
      </c>
    </row>
    <row r="22">
      <c r="A22" s="53">
        <v>23.0</v>
      </c>
      <c r="B22" s="56" t="s">
        <v>167</v>
      </c>
      <c r="C22" s="55">
        <v>0.002124535239386737</v>
      </c>
    </row>
    <row r="23">
      <c r="A23" s="53">
        <v>25.0</v>
      </c>
      <c r="B23" s="54" t="s">
        <v>168</v>
      </c>
      <c r="C23" s="55">
        <v>0.0017192547939162276</v>
      </c>
    </row>
    <row r="24">
      <c r="A24" s="53">
        <v>20.0</v>
      </c>
      <c r="B24" s="56" t="s">
        <v>169</v>
      </c>
      <c r="C24" s="55">
        <v>0.0015099438981575008</v>
      </c>
    </row>
    <row r="25">
      <c r="A25" s="53">
        <v>12.0</v>
      </c>
      <c r="B25" s="56" t="s">
        <v>170</v>
      </c>
      <c r="C25" s="55">
        <v>0.001363189091641113</v>
      </c>
    </row>
    <row r="26">
      <c r="A26" s="53">
        <v>19.0</v>
      </c>
      <c r="B26" s="56" t="s">
        <v>171</v>
      </c>
      <c r="C26" s="55">
        <v>0.0013258333227096689</v>
      </c>
    </row>
    <row r="27">
      <c r="A27" s="53">
        <v>24.0</v>
      </c>
      <c r="B27" s="56" t="s">
        <v>172</v>
      </c>
      <c r="C27" s="55">
        <v>0.0010981410168418187</v>
      </c>
    </row>
    <row r="30">
      <c r="B30" s="56" t="s">
        <v>173</v>
      </c>
      <c r="C30" s="55">
        <f>SUM(C2:C27)</f>
        <v>1</v>
      </c>
    </row>
  </sheetData>
  <autoFilter ref="$A$1:$C$27">
    <sortState ref="A1:C27">
      <sortCondition descending="1" ref="C1:C27"/>
      <sortCondition ref="A1:A27"/>
    </sortState>
  </autoFil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5.0" topLeftCell="B6" activePane="bottomRight" state="frozen"/>
      <selection activeCell="B1" sqref="B1" pane="topRight"/>
      <selection activeCell="A6" sqref="A6" pane="bottomLeft"/>
      <selection activeCell="B6" sqref="B6" pane="bottomRight"/>
    </sheetView>
  </sheetViews>
  <sheetFormatPr customHeight="1" defaultColWidth="13.44" defaultRowHeight="15.75"/>
  <cols>
    <col customWidth="1" min="1" max="1" width="20.11"/>
    <col customWidth="1" min="2" max="2" width="9.0"/>
    <col customWidth="1" min="3" max="4" width="7.78"/>
    <col customWidth="1" min="5" max="5" width="8.44"/>
    <col customWidth="1" min="6" max="6" width="9.67"/>
    <col customWidth="1" min="7" max="7" width="6.56"/>
    <col customWidth="1" min="8" max="8" width="7.78"/>
    <col customWidth="1" min="9" max="9" width="11.22"/>
    <col customWidth="1" min="10" max="10" width="8.22"/>
    <col customWidth="1" min="11" max="12" width="8.44"/>
  </cols>
  <sheetData>
    <row r="1">
      <c r="A1" s="57"/>
      <c r="B1" s="58" t="s">
        <v>174</v>
      </c>
      <c r="C1" s="58" t="s">
        <v>175</v>
      </c>
      <c r="E1" s="59" t="s">
        <v>176</v>
      </c>
      <c r="F1" s="60" t="s">
        <v>177</v>
      </c>
      <c r="G1" s="60"/>
      <c r="H1" s="60"/>
    </row>
    <row r="2">
      <c r="A2" s="61"/>
      <c r="B2" s="62"/>
      <c r="E2" s="63"/>
      <c r="F2" s="64" t="s">
        <v>178</v>
      </c>
    </row>
    <row r="3" ht="6.0" customHeight="1">
      <c r="A3" s="61"/>
      <c r="B3" s="62"/>
      <c r="C3" s="62"/>
      <c r="D3" s="62"/>
      <c r="E3" s="58"/>
      <c r="F3" s="65"/>
      <c r="G3" s="58"/>
      <c r="H3" s="58"/>
      <c r="J3" s="63"/>
      <c r="K3" s="63"/>
      <c r="L3" s="62"/>
    </row>
    <row r="4" ht="3.75" customHeight="1">
      <c r="A4" s="66"/>
      <c r="B4" s="62"/>
      <c r="C4" s="62"/>
      <c r="D4" s="62"/>
      <c r="E4" s="58"/>
      <c r="F4" s="58"/>
      <c r="G4" s="62"/>
      <c r="H4" s="62"/>
      <c r="I4" s="62"/>
      <c r="J4" s="62"/>
      <c r="K4" s="62"/>
      <c r="L4" s="62"/>
    </row>
    <row r="5" ht="30.0" customHeight="1">
      <c r="A5" s="67" t="s">
        <v>179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184</v>
      </c>
      <c r="G5" s="3" t="s">
        <v>185</v>
      </c>
      <c r="H5" s="3" t="s">
        <v>186</v>
      </c>
      <c r="I5" s="3" t="s">
        <v>187</v>
      </c>
      <c r="J5" s="3" t="s">
        <v>188</v>
      </c>
      <c r="K5" s="3" t="s">
        <v>189</v>
      </c>
      <c r="L5" s="3" t="s">
        <v>190</v>
      </c>
    </row>
    <row r="6">
      <c r="A6" s="68" t="s">
        <v>40</v>
      </c>
      <c r="B6" s="18">
        <v>299630.0</v>
      </c>
      <c r="C6" s="69">
        <v>141964.0</v>
      </c>
      <c r="D6" s="70">
        <f t="shared" ref="D6:D39" si="1">E6+F6+G6</f>
        <v>154140</v>
      </c>
      <c r="E6" s="18">
        <f>'Modifiable - Suffrages par cand'!AE2</f>
        <v>154140</v>
      </c>
      <c r="F6" s="18" t="str">
        <f>'Modifiable - Suffrages par cand'!AG2</f>
        <v/>
      </c>
      <c r="G6" s="18" t="str">
        <f>'Modifiable - Suffrages par cand'!AH2</f>
        <v/>
      </c>
      <c r="H6" s="71">
        <f t="shared" ref="H6:H39" si="2">if(C6-(E6+F6+G6),C6-(E6+F6+G6),"OK")</f>
        <v>-12176</v>
      </c>
      <c r="I6" s="72">
        <f t="shared" ref="I6:I39" si="3">IFERROR(C6/B6,"")</f>
        <v>0.4737976838</v>
      </c>
      <c r="J6" s="73">
        <f t="shared" ref="J6:J39" si="4">D6/B6</f>
        <v>0.5144344692</v>
      </c>
      <c r="K6" s="72">
        <f t="shared" ref="K6:K39" si="5">IFERROR(I6-J6,"")</f>
        <v>-0.04063678537</v>
      </c>
      <c r="L6" s="74" t="s">
        <v>191</v>
      </c>
    </row>
    <row r="7">
      <c r="A7" s="68" t="s">
        <v>44</v>
      </c>
      <c r="B7" s="18">
        <v>314034.0</v>
      </c>
      <c r="C7" s="69">
        <v>183910.0</v>
      </c>
      <c r="D7" s="70">
        <f t="shared" si="1"/>
        <v>191737</v>
      </c>
      <c r="E7" s="18">
        <f>'Modifiable - Suffrages par cand'!AE3</f>
        <v>191737</v>
      </c>
      <c r="F7" s="18" t="str">
        <f>'Modifiable - Suffrages par cand'!AG3</f>
        <v/>
      </c>
      <c r="G7" s="18" t="str">
        <f>'Modifiable - Suffrages par cand'!AH3</f>
        <v/>
      </c>
      <c r="H7" s="71">
        <f t="shared" si="2"/>
        <v>-7827</v>
      </c>
      <c r="I7" s="72">
        <f t="shared" si="3"/>
        <v>0.585637224</v>
      </c>
      <c r="J7" s="73">
        <f t="shared" si="4"/>
        <v>0.6105612768</v>
      </c>
      <c r="K7" s="72">
        <f t="shared" si="5"/>
        <v>-0.02492405281</v>
      </c>
      <c r="L7" s="74" t="s">
        <v>191</v>
      </c>
    </row>
    <row r="8">
      <c r="A8" s="68" t="s">
        <v>47</v>
      </c>
      <c r="B8" s="18">
        <v>308006.0</v>
      </c>
      <c r="C8" s="69">
        <v>178961.0</v>
      </c>
      <c r="D8" s="70">
        <f t="shared" si="1"/>
        <v>173306</v>
      </c>
      <c r="E8" s="18">
        <f>'Modifiable - Suffrages par cand'!AE4</f>
        <v>173306</v>
      </c>
      <c r="F8" s="18" t="str">
        <f>'Modifiable - Suffrages par cand'!AG4</f>
        <v/>
      </c>
      <c r="G8" s="18" t="str">
        <f>'Modifiable - Suffrages par cand'!AH4</f>
        <v/>
      </c>
      <c r="H8" s="71">
        <f t="shared" si="2"/>
        <v>5655</v>
      </c>
      <c r="I8" s="72">
        <f t="shared" si="3"/>
        <v>0.581030889</v>
      </c>
      <c r="J8" s="73">
        <f t="shared" si="4"/>
        <v>0.5626708571</v>
      </c>
      <c r="K8" s="72">
        <f t="shared" si="5"/>
        <v>0.01836003195</v>
      </c>
      <c r="L8" s="74" t="s">
        <v>191</v>
      </c>
    </row>
    <row r="9">
      <c r="A9" s="68" t="s">
        <v>50</v>
      </c>
      <c r="B9" s="18">
        <v>224925.0</v>
      </c>
      <c r="C9" s="69">
        <v>110252.0</v>
      </c>
      <c r="D9" s="70">
        <f t="shared" si="1"/>
        <v>109982</v>
      </c>
      <c r="E9" s="18">
        <f>'Modifiable - Suffrages par cand'!AE5</f>
        <v>109982</v>
      </c>
      <c r="F9" s="18" t="str">
        <f>'Modifiable - Suffrages par cand'!AG5</f>
        <v/>
      </c>
      <c r="G9" s="18" t="str">
        <f>'Modifiable - Suffrages par cand'!AH5</f>
        <v/>
      </c>
      <c r="H9" s="71">
        <f t="shared" si="2"/>
        <v>270</v>
      </c>
      <c r="I9" s="72">
        <f t="shared" si="3"/>
        <v>0.4901722796</v>
      </c>
      <c r="J9" s="73">
        <f t="shared" si="4"/>
        <v>0.4889718795</v>
      </c>
      <c r="K9" s="72">
        <f t="shared" si="5"/>
        <v>0.001200400133</v>
      </c>
      <c r="L9" s="74" t="s">
        <v>191</v>
      </c>
    </row>
    <row r="10">
      <c r="A10" s="68" t="s">
        <v>53</v>
      </c>
      <c r="B10" s="18">
        <v>361187.0</v>
      </c>
      <c r="C10" s="18">
        <v>179115.0</v>
      </c>
      <c r="D10" s="70">
        <f t="shared" si="1"/>
        <v>211774</v>
      </c>
      <c r="E10" s="18">
        <f>'Modifiable - Suffrages par cand'!AE6</f>
        <v>211774</v>
      </c>
      <c r="F10" s="18" t="str">
        <f>'Modifiable - Suffrages par cand'!AG6</f>
        <v/>
      </c>
      <c r="G10" s="18" t="str">
        <f>'Modifiable - Suffrages par cand'!AH6</f>
        <v/>
      </c>
      <c r="H10" s="71">
        <f t="shared" si="2"/>
        <v>-32659</v>
      </c>
      <c r="I10" s="72">
        <f t="shared" si="3"/>
        <v>0.4959065526</v>
      </c>
      <c r="J10" s="73">
        <f t="shared" si="4"/>
        <v>0.5863278579</v>
      </c>
      <c r="K10" s="72">
        <f t="shared" si="5"/>
        <v>-0.09042130531</v>
      </c>
      <c r="L10" s="74" t="s">
        <v>191</v>
      </c>
    </row>
    <row r="11">
      <c r="A11" s="68" t="s">
        <v>56</v>
      </c>
      <c r="B11" s="18">
        <v>118223.0</v>
      </c>
      <c r="C11" s="69">
        <v>52744.0</v>
      </c>
      <c r="D11" s="70">
        <f t="shared" si="1"/>
        <v>54297</v>
      </c>
      <c r="E11" s="18">
        <f>'Modifiable - Suffrages par cand'!AE7</f>
        <v>54297</v>
      </c>
      <c r="F11" s="18" t="str">
        <f>'Modifiable - Suffrages par cand'!AG7</f>
        <v/>
      </c>
      <c r="G11" s="18" t="str">
        <f>'Modifiable - Suffrages par cand'!AH7</f>
        <v/>
      </c>
      <c r="H11" s="71">
        <f t="shared" si="2"/>
        <v>-1553</v>
      </c>
      <c r="I11" s="72">
        <f t="shared" si="3"/>
        <v>0.446139922</v>
      </c>
      <c r="J11" s="73">
        <f t="shared" si="4"/>
        <v>0.4592761138</v>
      </c>
      <c r="K11" s="72">
        <f t="shared" si="5"/>
        <v>-0.01313619177</v>
      </c>
      <c r="L11" s="74" t="s">
        <v>191</v>
      </c>
    </row>
    <row r="12">
      <c r="A12" s="68" t="s">
        <v>59</v>
      </c>
      <c r="B12" s="18">
        <v>273385.0</v>
      </c>
      <c r="C12" s="69">
        <v>93769.0</v>
      </c>
      <c r="D12" s="70">
        <f t="shared" si="1"/>
        <v>96229</v>
      </c>
      <c r="E12" s="18">
        <f>'Modifiable - Suffrages par cand'!AE8</f>
        <v>91229</v>
      </c>
      <c r="F12" s="18">
        <f>'Modifiable - Suffrages par cand'!AG8</f>
        <v>1000</v>
      </c>
      <c r="G12" s="18">
        <f>'Modifiable - Suffrages par cand'!AH8</f>
        <v>4000</v>
      </c>
      <c r="H12" s="71">
        <f t="shared" si="2"/>
        <v>-2460</v>
      </c>
      <c r="I12" s="72">
        <f t="shared" si="3"/>
        <v>0.3429924831</v>
      </c>
      <c r="J12" s="73">
        <f t="shared" si="4"/>
        <v>0.3519907822</v>
      </c>
      <c r="K12" s="72">
        <f t="shared" si="5"/>
        <v>-0.008998299102</v>
      </c>
      <c r="L12" s="74" t="s">
        <v>191</v>
      </c>
    </row>
    <row r="13">
      <c r="A13" s="68" t="s">
        <v>62</v>
      </c>
      <c r="B13" s="18">
        <v>156283.0</v>
      </c>
      <c r="C13" s="69">
        <v>64703.0</v>
      </c>
      <c r="D13" s="70">
        <f t="shared" si="1"/>
        <v>65813</v>
      </c>
      <c r="E13" s="18">
        <f>'Modifiable - Suffrages par cand'!AE9</f>
        <v>65813</v>
      </c>
      <c r="F13" s="18" t="str">
        <f>'Modifiable - Suffrages par cand'!AG9</f>
        <v/>
      </c>
      <c r="G13" s="18" t="str">
        <f>'Modifiable - Suffrages par cand'!AH9</f>
        <v/>
      </c>
      <c r="H13" s="71">
        <f t="shared" si="2"/>
        <v>-1110</v>
      </c>
      <c r="I13" s="72">
        <f t="shared" si="3"/>
        <v>0.4140117607</v>
      </c>
      <c r="J13" s="73">
        <f t="shared" si="4"/>
        <v>0.4211142607</v>
      </c>
      <c r="K13" s="72">
        <f t="shared" si="5"/>
        <v>-0.007102499952</v>
      </c>
      <c r="L13" s="74" t="s">
        <v>191</v>
      </c>
    </row>
    <row r="14">
      <c r="A14" s="75" t="s">
        <v>65</v>
      </c>
      <c r="B14" s="18">
        <v>137290.0</v>
      </c>
      <c r="C14" s="69">
        <v>58401.0</v>
      </c>
      <c r="D14" s="70">
        <f t="shared" si="1"/>
        <v>56905</v>
      </c>
      <c r="E14" s="18">
        <f>'Modifiable - Suffrages par cand'!AE10</f>
        <v>56905</v>
      </c>
      <c r="F14" s="18" t="str">
        <f>'Modifiable - Suffrages par cand'!AG10</f>
        <v/>
      </c>
      <c r="G14" s="18" t="str">
        <f>'Modifiable - Suffrages par cand'!AH10</f>
        <v/>
      </c>
      <c r="H14" s="71">
        <f t="shared" si="2"/>
        <v>1496</v>
      </c>
      <c r="I14" s="72">
        <f t="shared" si="3"/>
        <v>0.4253842232</v>
      </c>
      <c r="J14" s="73">
        <f t="shared" si="4"/>
        <v>0.414487581</v>
      </c>
      <c r="K14" s="72">
        <f t="shared" si="5"/>
        <v>0.01089664214</v>
      </c>
      <c r="L14" s="74" t="s">
        <v>191</v>
      </c>
    </row>
    <row r="15">
      <c r="A15" s="68" t="s">
        <v>68</v>
      </c>
      <c r="B15" s="18">
        <v>324383.0</v>
      </c>
      <c r="C15" s="69">
        <v>161964.0</v>
      </c>
      <c r="D15" s="70">
        <f t="shared" si="1"/>
        <v>158927</v>
      </c>
      <c r="E15" s="18">
        <f>'Modifiable - Suffrages par cand'!AE11</f>
        <v>158927</v>
      </c>
      <c r="F15" s="18" t="str">
        <f>'Modifiable - Suffrages par cand'!AG11</f>
        <v/>
      </c>
      <c r="G15" s="18" t="str">
        <f>'Modifiable - Suffrages par cand'!AH11</f>
        <v/>
      </c>
      <c r="H15" s="71">
        <f t="shared" si="2"/>
        <v>3037</v>
      </c>
      <c r="I15" s="72">
        <f t="shared" si="3"/>
        <v>0.4992986685</v>
      </c>
      <c r="J15" s="73">
        <f t="shared" si="4"/>
        <v>0.489936279</v>
      </c>
      <c r="K15" s="72">
        <f t="shared" si="5"/>
        <v>0.009362389521</v>
      </c>
      <c r="L15" s="74" t="s">
        <v>191</v>
      </c>
    </row>
    <row r="16">
      <c r="A16" s="68" t="s">
        <v>71</v>
      </c>
      <c r="B16" s="18">
        <v>209890.0</v>
      </c>
      <c r="C16" s="69">
        <v>47892.0</v>
      </c>
      <c r="D16" s="70">
        <f t="shared" si="1"/>
        <v>78754</v>
      </c>
      <c r="E16" s="18">
        <f>'Modifiable - Suffrages par cand'!AE12</f>
        <v>78754</v>
      </c>
      <c r="F16" s="18" t="str">
        <f>'Modifiable - Suffrages par cand'!AG12</f>
        <v/>
      </c>
      <c r="G16" s="18" t="str">
        <f>'Modifiable - Suffrages par cand'!AH12</f>
        <v/>
      </c>
      <c r="H16" s="71">
        <f t="shared" si="2"/>
        <v>-30862</v>
      </c>
      <c r="I16" s="72">
        <f t="shared" si="3"/>
        <v>0.228176664</v>
      </c>
      <c r="J16" s="73">
        <f t="shared" si="4"/>
        <v>0.3752155891</v>
      </c>
      <c r="K16" s="72">
        <f t="shared" si="5"/>
        <v>-0.1470389252</v>
      </c>
      <c r="L16" s="74" t="s">
        <v>191</v>
      </c>
    </row>
    <row r="17">
      <c r="A17" s="68" t="s">
        <v>74</v>
      </c>
      <c r="B17" s="18">
        <v>264248.0</v>
      </c>
      <c r="C17" s="69">
        <v>142604.0</v>
      </c>
      <c r="D17" s="70">
        <f t="shared" si="1"/>
        <v>151793</v>
      </c>
      <c r="E17" s="18">
        <f>'Modifiable - Suffrages par cand'!AE13</f>
        <v>151793</v>
      </c>
      <c r="F17" s="18" t="str">
        <f>'Modifiable - Suffrages par cand'!AG13</f>
        <v/>
      </c>
      <c r="G17" s="18" t="str">
        <f>'Modifiable - Suffrages par cand'!AH13</f>
        <v/>
      </c>
      <c r="H17" s="71">
        <f t="shared" si="2"/>
        <v>-9189</v>
      </c>
      <c r="I17" s="72">
        <f t="shared" si="3"/>
        <v>0.5396597136</v>
      </c>
      <c r="J17" s="73">
        <f t="shared" si="4"/>
        <v>0.5744338652</v>
      </c>
      <c r="K17" s="72">
        <f t="shared" si="5"/>
        <v>-0.03477415155</v>
      </c>
      <c r="L17" s="74" t="s">
        <v>191</v>
      </c>
    </row>
    <row r="18">
      <c r="A18" s="68" t="s">
        <v>77</v>
      </c>
      <c r="B18" s="18">
        <v>211165.0</v>
      </c>
      <c r="C18" s="69">
        <v>109701.0</v>
      </c>
      <c r="D18" s="70">
        <f t="shared" si="1"/>
        <v>117186</v>
      </c>
      <c r="E18" s="18">
        <f>'Modifiable - Suffrages par cand'!AE14</f>
        <v>113814</v>
      </c>
      <c r="F18" s="18">
        <f>'Modifiable - Suffrages par cand'!AG14</f>
        <v>827</v>
      </c>
      <c r="G18" s="18">
        <f>'Modifiable - Suffrages par cand'!AH14</f>
        <v>2545</v>
      </c>
      <c r="H18" s="71">
        <f t="shared" si="2"/>
        <v>-7485</v>
      </c>
      <c r="I18" s="72">
        <f t="shared" si="3"/>
        <v>0.5195037056</v>
      </c>
      <c r="J18" s="73">
        <f t="shared" si="4"/>
        <v>0.5549499207</v>
      </c>
      <c r="K18" s="72">
        <f t="shared" si="5"/>
        <v>-0.03544621505</v>
      </c>
      <c r="L18" s="74" t="s">
        <v>191</v>
      </c>
    </row>
    <row r="19">
      <c r="A19" s="68" t="s">
        <v>80</v>
      </c>
      <c r="B19" s="18">
        <v>331016.0</v>
      </c>
      <c r="C19" s="69">
        <v>113282.0</v>
      </c>
      <c r="D19" s="70">
        <f t="shared" si="1"/>
        <v>126957</v>
      </c>
      <c r="E19" s="18">
        <f>'Modifiable - Suffrages par cand'!AE15</f>
        <v>126957</v>
      </c>
      <c r="F19" s="18" t="str">
        <f>'Modifiable - Suffrages par cand'!AG15</f>
        <v/>
      </c>
      <c r="G19" s="18" t="str">
        <f>'Modifiable - Suffrages par cand'!AH15</f>
        <v/>
      </c>
      <c r="H19" s="71">
        <f t="shared" si="2"/>
        <v>-13675</v>
      </c>
      <c r="I19" s="72">
        <f t="shared" si="3"/>
        <v>0.3422251492</v>
      </c>
      <c r="J19" s="73">
        <f t="shared" si="4"/>
        <v>0.3835373517</v>
      </c>
      <c r="K19" s="72">
        <f t="shared" si="5"/>
        <v>-0.04131220243</v>
      </c>
      <c r="L19" s="74" t="s">
        <v>191</v>
      </c>
    </row>
    <row r="20">
      <c r="A20" s="68" t="s">
        <v>83</v>
      </c>
      <c r="B20" s="18">
        <v>289544.0</v>
      </c>
      <c r="C20" s="69">
        <v>95547.0</v>
      </c>
      <c r="D20" s="70">
        <f t="shared" si="1"/>
        <v>113769</v>
      </c>
      <c r="E20" s="18">
        <f>'Modifiable - Suffrages par cand'!AE16</f>
        <v>109880</v>
      </c>
      <c r="F20" s="18">
        <f>'Modifiable - Suffrages par cand'!AG16</f>
        <v>952</v>
      </c>
      <c r="G20" s="18">
        <f>'Modifiable - Suffrages par cand'!AH16</f>
        <v>2937</v>
      </c>
      <c r="H20" s="71">
        <f t="shared" si="2"/>
        <v>-18222</v>
      </c>
      <c r="I20" s="72">
        <f t="shared" si="3"/>
        <v>0.3299912967</v>
      </c>
      <c r="J20" s="73">
        <f t="shared" si="4"/>
        <v>0.3929247368</v>
      </c>
      <c r="K20" s="72">
        <f t="shared" si="5"/>
        <v>-0.06293344017</v>
      </c>
      <c r="L20" s="74" t="s">
        <v>191</v>
      </c>
    </row>
    <row r="21">
      <c r="A21" s="68" t="s">
        <v>86</v>
      </c>
      <c r="B21" s="18">
        <v>300240.0</v>
      </c>
      <c r="C21" s="69">
        <v>144661.0</v>
      </c>
      <c r="D21" s="70">
        <f t="shared" si="1"/>
        <v>105404</v>
      </c>
      <c r="E21" s="18">
        <f>'Modifiable - Suffrages par cand'!AE17</f>
        <v>105404</v>
      </c>
      <c r="F21" s="18" t="str">
        <f>'Modifiable - Suffrages par cand'!AG17</f>
        <v/>
      </c>
      <c r="G21" s="18" t="str">
        <f>'Modifiable - Suffrages par cand'!AH17</f>
        <v/>
      </c>
      <c r="H21" s="71">
        <f t="shared" si="2"/>
        <v>39257</v>
      </c>
      <c r="I21" s="72">
        <f t="shared" si="3"/>
        <v>0.481817879</v>
      </c>
      <c r="J21" s="73">
        <f t="shared" si="4"/>
        <v>0.351065814</v>
      </c>
      <c r="K21" s="72">
        <f t="shared" si="5"/>
        <v>0.130752065</v>
      </c>
      <c r="L21" s="74" t="s">
        <v>191</v>
      </c>
    </row>
    <row r="22">
      <c r="A22" s="68" t="s">
        <v>89</v>
      </c>
      <c r="B22" s="18">
        <v>222154.0</v>
      </c>
      <c r="C22" s="69">
        <v>78750.0</v>
      </c>
      <c r="D22" s="70">
        <f t="shared" si="1"/>
        <v>107989</v>
      </c>
      <c r="E22" s="18">
        <f>'Modifiable - Suffrages par cand'!AE18</f>
        <v>107989</v>
      </c>
      <c r="F22" s="18" t="str">
        <f>'Modifiable - Suffrages par cand'!AG18</f>
        <v/>
      </c>
      <c r="G22" s="18" t="str">
        <f>'Modifiable - Suffrages par cand'!AH18</f>
        <v/>
      </c>
      <c r="H22" s="71">
        <f t="shared" si="2"/>
        <v>-29239</v>
      </c>
      <c r="I22" s="72">
        <f t="shared" si="3"/>
        <v>0.3544838265</v>
      </c>
      <c r="J22" s="73">
        <f t="shared" si="4"/>
        <v>0.4860997326</v>
      </c>
      <c r="K22" s="72">
        <f t="shared" si="5"/>
        <v>-0.1316159061</v>
      </c>
      <c r="L22" s="74" t="s">
        <v>191</v>
      </c>
    </row>
    <row r="23">
      <c r="A23" s="68" t="s">
        <v>92</v>
      </c>
      <c r="B23" s="18">
        <v>75579.0</v>
      </c>
      <c r="C23" s="69">
        <v>36057.0</v>
      </c>
      <c r="D23" s="70">
        <f t="shared" si="1"/>
        <v>35399</v>
      </c>
      <c r="E23" s="18">
        <f>'Modifiable - Suffrages par cand'!AE19</f>
        <v>34506</v>
      </c>
      <c r="F23" s="18">
        <f>'Modifiable - Suffrages par cand'!AG19</f>
        <v>293</v>
      </c>
      <c r="G23" s="18">
        <f>'Modifiable - Suffrages par cand'!AH19</f>
        <v>600</v>
      </c>
      <c r="H23" s="71">
        <f t="shared" si="2"/>
        <v>658</v>
      </c>
      <c r="I23" s="72">
        <f t="shared" si="3"/>
        <v>0.4770769658</v>
      </c>
      <c r="J23" s="73">
        <f t="shared" si="4"/>
        <v>0.4683708438</v>
      </c>
      <c r="K23" s="72">
        <f t="shared" si="5"/>
        <v>0.008706122071</v>
      </c>
      <c r="L23" s="74" t="s">
        <v>191</v>
      </c>
    </row>
    <row r="24">
      <c r="A24" s="68" t="s">
        <v>95</v>
      </c>
      <c r="B24" s="18">
        <v>104271.0</v>
      </c>
      <c r="C24" s="69">
        <v>61404.0</v>
      </c>
      <c r="D24" s="70">
        <f t="shared" si="1"/>
        <v>60341</v>
      </c>
      <c r="E24" s="18">
        <f>'Modifiable - Suffrages par cand'!AE20</f>
        <v>58893</v>
      </c>
      <c r="F24" s="18">
        <f>'Modifiable - Suffrages par cand'!AG20</f>
        <v>446</v>
      </c>
      <c r="G24" s="18">
        <f>'Modifiable - Suffrages par cand'!AH20</f>
        <v>1002</v>
      </c>
      <c r="H24" s="71">
        <f t="shared" si="2"/>
        <v>1063</v>
      </c>
      <c r="I24" s="72">
        <f t="shared" si="3"/>
        <v>0.5888885692</v>
      </c>
      <c r="J24" s="73">
        <f t="shared" si="4"/>
        <v>0.5786939801</v>
      </c>
      <c r="K24" s="72">
        <f t="shared" si="5"/>
        <v>0.0101945891</v>
      </c>
      <c r="L24" s="74" t="s">
        <v>191</v>
      </c>
    </row>
    <row r="25">
      <c r="A25" s="68" t="s">
        <v>98</v>
      </c>
      <c r="B25" s="18">
        <v>369842.0</v>
      </c>
      <c r="C25" s="69">
        <v>191890.0</v>
      </c>
      <c r="D25" s="70">
        <f t="shared" si="1"/>
        <v>210025</v>
      </c>
      <c r="E25" s="18">
        <f>'Modifiable - Suffrages par cand'!AE21</f>
        <v>210025</v>
      </c>
      <c r="F25" s="18" t="str">
        <f>'Modifiable - Suffrages par cand'!AG21</f>
        <v/>
      </c>
      <c r="G25" s="18" t="str">
        <f>'Modifiable - Suffrages par cand'!AH21</f>
        <v/>
      </c>
      <c r="H25" s="71">
        <f t="shared" si="2"/>
        <v>-18135</v>
      </c>
      <c r="I25" s="72">
        <f t="shared" si="3"/>
        <v>0.5188431817</v>
      </c>
      <c r="J25" s="73">
        <f t="shared" si="4"/>
        <v>0.5678776342</v>
      </c>
      <c r="K25" s="72">
        <f t="shared" si="5"/>
        <v>-0.04903445255</v>
      </c>
      <c r="L25" s="74" t="s">
        <v>191</v>
      </c>
    </row>
    <row r="26">
      <c r="A26" s="68" t="s">
        <v>101</v>
      </c>
      <c r="B26" s="18">
        <v>247464.0</v>
      </c>
      <c r="C26" s="69">
        <v>94733.0</v>
      </c>
      <c r="D26" s="70">
        <f t="shared" si="1"/>
        <v>120780</v>
      </c>
      <c r="E26" s="18">
        <f>'Modifiable - Suffrages par cand'!AE22</f>
        <v>120780</v>
      </c>
      <c r="F26" s="18" t="str">
        <f>'Modifiable - Suffrages par cand'!AG22</f>
        <v/>
      </c>
      <c r="G26" s="18" t="str">
        <f>'Modifiable - Suffrages par cand'!AH22</f>
        <v/>
      </c>
      <c r="H26" s="71">
        <f t="shared" si="2"/>
        <v>-26047</v>
      </c>
      <c r="I26" s="72">
        <f t="shared" si="3"/>
        <v>0.3828152782</v>
      </c>
      <c r="J26" s="73">
        <f t="shared" si="4"/>
        <v>0.4880709921</v>
      </c>
      <c r="K26" s="72">
        <f t="shared" si="5"/>
        <v>-0.105255714</v>
      </c>
      <c r="L26" s="74" t="s">
        <v>191</v>
      </c>
    </row>
    <row r="27">
      <c r="A27" s="68" t="s">
        <v>104</v>
      </c>
      <c r="B27" s="18">
        <v>324703.0</v>
      </c>
      <c r="C27" s="69">
        <v>129881.0</v>
      </c>
      <c r="D27" s="70">
        <f t="shared" si="1"/>
        <v>192223</v>
      </c>
      <c r="E27" s="18">
        <f>'Modifiable - Suffrages par cand'!AE23</f>
        <v>188527</v>
      </c>
      <c r="F27" s="18">
        <f>'Modifiable - Suffrages par cand'!AG23</f>
        <v>857</v>
      </c>
      <c r="G27" s="18">
        <f>'Modifiable - Suffrages par cand'!AH23</f>
        <v>2839</v>
      </c>
      <c r="H27" s="71">
        <f t="shared" si="2"/>
        <v>-62342</v>
      </c>
      <c r="I27" s="72">
        <f t="shared" si="3"/>
        <v>0.3999993841</v>
      </c>
      <c r="J27" s="73">
        <f t="shared" si="4"/>
        <v>0.5919963782</v>
      </c>
      <c r="K27" s="72">
        <f t="shared" si="5"/>
        <v>-0.1919969942</v>
      </c>
      <c r="L27" s="74" t="s">
        <v>191</v>
      </c>
    </row>
    <row r="28">
      <c r="A28" s="68" t="s">
        <v>107</v>
      </c>
      <c r="B28" s="18">
        <v>282856.0</v>
      </c>
      <c r="C28" s="69">
        <v>139770.0</v>
      </c>
      <c r="D28" s="70">
        <f t="shared" si="1"/>
        <v>150182</v>
      </c>
      <c r="E28" s="18">
        <f>'Modifiable - Suffrages par cand'!AE24</f>
        <v>150182</v>
      </c>
      <c r="F28" s="18" t="str">
        <f>'Modifiable - Suffrages par cand'!AG24</f>
        <v/>
      </c>
      <c r="G28" s="18" t="str">
        <f>'Modifiable - Suffrages par cand'!AH24</f>
        <v/>
      </c>
      <c r="H28" s="71">
        <f t="shared" si="2"/>
        <v>-10412</v>
      </c>
      <c r="I28" s="72">
        <f t="shared" si="3"/>
        <v>0.4941383602</v>
      </c>
      <c r="J28" s="73">
        <f t="shared" si="4"/>
        <v>0.5309486099</v>
      </c>
      <c r="K28" s="72">
        <f t="shared" si="5"/>
        <v>-0.03681024974</v>
      </c>
      <c r="L28" s="74" t="s">
        <v>191</v>
      </c>
    </row>
    <row r="29">
      <c r="A29" s="68" t="s">
        <v>110</v>
      </c>
      <c r="B29" s="18">
        <v>328777.0</v>
      </c>
      <c r="C29" s="69">
        <v>156005.0</v>
      </c>
      <c r="D29" s="70">
        <f t="shared" si="1"/>
        <v>197838</v>
      </c>
      <c r="E29" s="18">
        <f>'Modifiable - Suffrages par cand'!AE25</f>
        <v>194838</v>
      </c>
      <c r="F29" s="18">
        <f>'Modifiable - Suffrages par cand'!AG25</f>
        <v>718</v>
      </c>
      <c r="G29" s="18">
        <f>'Modifiable - Suffrages par cand'!AH25</f>
        <v>2282</v>
      </c>
      <c r="H29" s="71">
        <f t="shared" si="2"/>
        <v>-41833</v>
      </c>
      <c r="I29" s="72">
        <f t="shared" si="3"/>
        <v>0.4745009535</v>
      </c>
      <c r="J29" s="73">
        <f t="shared" si="4"/>
        <v>0.6017391728</v>
      </c>
      <c r="K29" s="72">
        <f t="shared" si="5"/>
        <v>-0.1272382192</v>
      </c>
      <c r="L29" s="74" t="s">
        <v>191</v>
      </c>
    </row>
    <row r="30">
      <c r="A30" s="68" t="s">
        <v>113</v>
      </c>
      <c r="B30" s="18">
        <v>290480.0</v>
      </c>
      <c r="C30" s="69">
        <v>114828.0</v>
      </c>
      <c r="D30" s="70">
        <f t="shared" si="1"/>
        <v>126153</v>
      </c>
      <c r="E30" s="18">
        <f>'Modifiable - Suffrages par cand'!AE26</f>
        <v>126153</v>
      </c>
      <c r="F30" s="18" t="str">
        <f>'Modifiable - Suffrages par cand'!AG26</f>
        <v/>
      </c>
      <c r="G30" s="18" t="str">
        <f>'Modifiable - Suffrages par cand'!AH26</f>
        <v/>
      </c>
      <c r="H30" s="71">
        <f t="shared" si="2"/>
        <v>-11325</v>
      </c>
      <c r="I30" s="72">
        <f t="shared" si="3"/>
        <v>0.3953043239</v>
      </c>
      <c r="J30" s="73">
        <f t="shared" si="4"/>
        <v>0.4342915175</v>
      </c>
      <c r="K30" s="72">
        <f t="shared" si="5"/>
        <v>-0.03898719361</v>
      </c>
      <c r="L30" s="74" t="s">
        <v>191</v>
      </c>
    </row>
    <row r="31">
      <c r="A31" s="68" t="s">
        <v>116</v>
      </c>
      <c r="B31" s="18">
        <v>230674.0</v>
      </c>
      <c r="C31" s="69">
        <v>91247.0</v>
      </c>
      <c r="D31" s="70">
        <f t="shared" si="1"/>
        <v>109278</v>
      </c>
      <c r="E31" s="18">
        <f>'Modifiable - Suffrages par cand'!AE27</f>
        <v>109278</v>
      </c>
      <c r="F31" s="18" t="str">
        <f>'Modifiable - Suffrages par cand'!AG27</f>
        <v/>
      </c>
      <c r="G31" s="18" t="str">
        <f>'Modifiable - Suffrages par cand'!AH27</f>
        <v/>
      </c>
      <c r="H31" s="71">
        <f t="shared" si="2"/>
        <v>-18031</v>
      </c>
      <c r="I31" s="72">
        <f t="shared" si="3"/>
        <v>0.3955669039</v>
      </c>
      <c r="J31" s="73">
        <f t="shared" si="4"/>
        <v>0.473733494</v>
      </c>
      <c r="K31" s="72">
        <f t="shared" si="5"/>
        <v>-0.07816659008</v>
      </c>
      <c r="L31" s="74" t="s">
        <v>191</v>
      </c>
    </row>
    <row r="32">
      <c r="A32" s="68" t="s">
        <v>119</v>
      </c>
      <c r="B32" s="18">
        <v>88264.0</v>
      </c>
      <c r="C32" s="18">
        <v>36873.0</v>
      </c>
      <c r="D32" s="70">
        <f t="shared" si="1"/>
        <v>35518</v>
      </c>
      <c r="E32" s="18">
        <f>'Modifiable - Suffrages par cand'!AE28</f>
        <v>35518</v>
      </c>
      <c r="F32" s="18" t="str">
        <f>'Modifiable - Suffrages par cand'!AG28</f>
        <v/>
      </c>
      <c r="G32" s="18" t="str">
        <f>'Modifiable - Suffrages par cand'!AH28</f>
        <v/>
      </c>
      <c r="H32" s="71">
        <f t="shared" si="2"/>
        <v>1355</v>
      </c>
      <c r="I32" s="72">
        <f t="shared" si="3"/>
        <v>0.4177580894</v>
      </c>
      <c r="J32" s="73">
        <f t="shared" si="4"/>
        <v>0.4024064171</v>
      </c>
      <c r="K32" s="72">
        <f t="shared" si="5"/>
        <v>0.01535167226</v>
      </c>
      <c r="L32" s="74" t="s">
        <v>191</v>
      </c>
    </row>
    <row r="33">
      <c r="A33" s="68" t="s">
        <v>122</v>
      </c>
      <c r="B33" s="18">
        <v>88836.0</v>
      </c>
      <c r="C33" s="69">
        <v>29160.0</v>
      </c>
      <c r="D33" s="70">
        <f t="shared" si="1"/>
        <v>28450</v>
      </c>
      <c r="E33" s="18">
        <f>'Modifiable - Suffrages par cand'!AE29</f>
        <v>28450</v>
      </c>
      <c r="F33" s="18" t="str">
        <f>'Modifiable - Suffrages par cand'!AG29</f>
        <v/>
      </c>
      <c r="G33" s="18" t="str">
        <f>'Modifiable - Suffrages par cand'!AH29</f>
        <v/>
      </c>
      <c r="H33" s="71">
        <f t="shared" si="2"/>
        <v>710</v>
      </c>
      <c r="I33" s="72">
        <f t="shared" si="3"/>
        <v>0.328245306</v>
      </c>
      <c r="J33" s="73">
        <f t="shared" si="4"/>
        <v>0.3202530506</v>
      </c>
      <c r="K33" s="72">
        <f t="shared" si="5"/>
        <v>0.007992255392</v>
      </c>
      <c r="L33" s="74" t="s">
        <v>191</v>
      </c>
    </row>
    <row r="34">
      <c r="A34" s="68" t="s">
        <v>125</v>
      </c>
      <c r="B34" s="18">
        <v>117113.0</v>
      </c>
      <c r="C34" s="69">
        <v>18979.0</v>
      </c>
      <c r="D34" s="70">
        <f t="shared" si="1"/>
        <v>18896</v>
      </c>
      <c r="E34" s="18">
        <f>'Modifiable - Suffrages par cand'!AE30</f>
        <v>18896</v>
      </c>
      <c r="F34" s="18" t="str">
        <f>'Modifiable - Suffrages par cand'!AG30</f>
        <v/>
      </c>
      <c r="G34" s="18" t="str">
        <f>'Modifiable - Suffrages par cand'!AH30</f>
        <v/>
      </c>
      <c r="H34" s="71">
        <f t="shared" si="2"/>
        <v>83</v>
      </c>
      <c r="I34" s="72">
        <f t="shared" si="3"/>
        <v>0.1620571585</v>
      </c>
      <c r="J34" s="73">
        <f t="shared" si="4"/>
        <v>0.1613484412</v>
      </c>
      <c r="K34" s="72">
        <f t="shared" si="5"/>
        <v>0.0007087172218</v>
      </c>
      <c r="L34" s="74" t="s">
        <v>191</v>
      </c>
    </row>
    <row r="35">
      <c r="A35" s="68" t="s">
        <v>128</v>
      </c>
      <c r="B35" s="18">
        <v>28623.0</v>
      </c>
      <c r="C35" s="69">
        <v>5410.0</v>
      </c>
      <c r="D35" s="70">
        <f t="shared" si="1"/>
        <v>5545</v>
      </c>
      <c r="E35" s="18">
        <f>'Modifiable - Suffrages par cand'!AE31</f>
        <v>5545</v>
      </c>
      <c r="F35" s="18" t="str">
        <f>'Modifiable - Suffrages par cand'!AG31</f>
        <v/>
      </c>
      <c r="G35" s="18" t="str">
        <f>'Modifiable - Suffrages par cand'!AH31</f>
        <v/>
      </c>
      <c r="H35" s="71">
        <f t="shared" si="2"/>
        <v>-135</v>
      </c>
      <c r="I35" s="72">
        <f t="shared" si="3"/>
        <v>0.189008839</v>
      </c>
      <c r="J35" s="73">
        <f t="shared" si="4"/>
        <v>0.1937253258</v>
      </c>
      <c r="K35" s="72">
        <f t="shared" si="5"/>
        <v>-0.004716486741</v>
      </c>
      <c r="L35" s="74" t="s">
        <v>191</v>
      </c>
    </row>
    <row r="36">
      <c r="A36" s="68" t="s">
        <v>131</v>
      </c>
      <c r="B36" s="18">
        <v>57697.0</v>
      </c>
      <c r="C36" s="69">
        <v>4877.0</v>
      </c>
      <c r="D36" s="70">
        <f t="shared" si="1"/>
        <v>5258</v>
      </c>
      <c r="E36" s="18">
        <f>'Modifiable - Suffrages par cand'!AE32</f>
        <v>5258</v>
      </c>
      <c r="F36" s="18" t="str">
        <f>'Modifiable - Suffrages par cand'!AG32</f>
        <v/>
      </c>
      <c r="G36" s="18" t="str">
        <f>'Modifiable - Suffrages par cand'!AH32</f>
        <v/>
      </c>
      <c r="H36" s="71">
        <f t="shared" si="2"/>
        <v>-381</v>
      </c>
      <c r="I36" s="72">
        <f t="shared" si="3"/>
        <v>0.08452779174</v>
      </c>
      <c r="J36" s="73">
        <f t="shared" si="4"/>
        <v>0.09113125466</v>
      </c>
      <c r="K36" s="72">
        <f t="shared" si="5"/>
        <v>-0.006603462918</v>
      </c>
      <c r="L36" s="74" t="s">
        <v>191</v>
      </c>
    </row>
    <row r="37">
      <c r="A37" s="75" t="s">
        <v>134</v>
      </c>
      <c r="B37" s="18">
        <v>35879.0</v>
      </c>
      <c r="C37" s="69">
        <v>9807.0</v>
      </c>
      <c r="D37" s="70">
        <f t="shared" si="1"/>
        <v>10760</v>
      </c>
      <c r="E37" s="18">
        <f>'Modifiable - Suffrages par cand'!AE33</f>
        <v>10760</v>
      </c>
      <c r="F37" s="18" t="str">
        <f>'Modifiable - Suffrages par cand'!AG33</f>
        <v/>
      </c>
      <c r="G37" s="18" t="str">
        <f>'Modifiable - Suffrages par cand'!AH33</f>
        <v/>
      </c>
      <c r="H37" s="71">
        <f t="shared" si="2"/>
        <v>-953</v>
      </c>
      <c r="I37" s="72">
        <f t="shared" si="3"/>
        <v>0.2733353772</v>
      </c>
      <c r="J37" s="73">
        <f t="shared" si="4"/>
        <v>0.2998968756</v>
      </c>
      <c r="K37" s="72">
        <f t="shared" si="5"/>
        <v>-0.02656149837</v>
      </c>
      <c r="L37" s="74" t="s">
        <v>191</v>
      </c>
    </row>
    <row r="38">
      <c r="A38" s="68" t="s">
        <v>137</v>
      </c>
      <c r="B38" s="18">
        <v>57885.0</v>
      </c>
      <c r="C38" s="69">
        <v>7665.0</v>
      </c>
      <c r="D38" s="70">
        <f t="shared" si="1"/>
        <v>12663</v>
      </c>
      <c r="E38" s="18">
        <f>'Modifiable - Suffrages par cand'!AE34</f>
        <v>12663</v>
      </c>
      <c r="F38" s="18" t="str">
        <f>'Modifiable - Suffrages par cand'!AG34</f>
        <v/>
      </c>
      <c r="G38" s="18" t="str">
        <f>'Modifiable - Suffrages par cand'!AH34</f>
        <v/>
      </c>
      <c r="H38" s="71">
        <f t="shared" si="2"/>
        <v>-4998</v>
      </c>
      <c r="I38" s="72">
        <f t="shared" si="3"/>
        <v>0.1324177248</v>
      </c>
      <c r="J38" s="73">
        <f t="shared" si="4"/>
        <v>0.2187613371</v>
      </c>
      <c r="K38" s="72">
        <f t="shared" si="5"/>
        <v>-0.08634361233</v>
      </c>
      <c r="L38" s="74" t="s">
        <v>191</v>
      </c>
    </row>
    <row r="39">
      <c r="A39" s="75" t="s">
        <v>192</v>
      </c>
      <c r="B39" s="76">
        <f t="shared" ref="B39:C39" si="6">SUM(B6:B38)</f>
        <v>7074546</v>
      </c>
      <c r="C39" s="76">
        <f t="shared" si="6"/>
        <v>3086806</v>
      </c>
      <c r="D39" s="77">
        <f t="shared" si="1"/>
        <v>3394271</v>
      </c>
      <c r="E39" s="76">
        <f t="shared" ref="E39:G39" si="7">SUM(E6:E38)</f>
        <v>3372973</v>
      </c>
      <c r="F39" s="76">
        <f t="shared" si="7"/>
        <v>5093</v>
      </c>
      <c r="G39" s="76">
        <f t="shared" si="7"/>
        <v>16205</v>
      </c>
      <c r="H39" s="78">
        <f t="shared" si="2"/>
        <v>-307465</v>
      </c>
      <c r="I39" s="79">
        <f t="shared" si="3"/>
        <v>0.4363256667</v>
      </c>
      <c r="J39" s="80">
        <f t="shared" si="4"/>
        <v>0.4797864061</v>
      </c>
      <c r="K39" s="79">
        <f t="shared" si="5"/>
        <v>-0.04346073939</v>
      </c>
      <c r="L39" s="81" t="s">
        <v>193</v>
      </c>
    </row>
    <row r="40">
      <c r="A40" s="75" t="s">
        <v>194</v>
      </c>
      <c r="B40" s="82"/>
      <c r="C40" s="83">
        <f t="shared" ref="C40:G40" si="8">iferror(C39/$C$39,"")</f>
        <v>1</v>
      </c>
      <c r="D40" s="83">
        <f t="shared" si="8"/>
        <v>1.099606195</v>
      </c>
      <c r="E40" s="83">
        <f t="shared" si="8"/>
        <v>1.092706506</v>
      </c>
      <c r="F40" s="83">
        <f t="shared" si="8"/>
        <v>0.001649925522</v>
      </c>
      <c r="G40" s="83">
        <f t="shared" si="8"/>
        <v>0.005249763024</v>
      </c>
      <c r="H40" s="84">
        <f>iferror(if(C40-(E40+F40+G40),C40-(E40+F40+G40),"OK"),"")</f>
        <v>-0.09960619488</v>
      </c>
      <c r="I40" s="85"/>
      <c r="J40" s="85"/>
      <c r="K40" s="85"/>
      <c r="L40" s="74" t="s">
        <v>193</v>
      </c>
    </row>
    <row r="41">
      <c r="A41" s="75" t="s">
        <v>195</v>
      </c>
      <c r="B41" s="86">
        <v>7074566.0</v>
      </c>
      <c r="C41" s="86">
        <v>3465184.0</v>
      </c>
      <c r="D41" s="86">
        <v>3465184.0</v>
      </c>
      <c r="E41" s="86">
        <v>3372973.0</v>
      </c>
      <c r="F41" s="86">
        <v>23867.0</v>
      </c>
      <c r="G41" s="86">
        <v>68344.0</v>
      </c>
      <c r="H41" s="71" t="str">
        <f>if(C41-(E41+F41+G41),C41-(E41+F41+G41),"OK")</f>
        <v>OK</v>
      </c>
      <c r="I41" s="85">
        <f t="shared" ref="I41:I42" si="10">IFERROR(C41/B41,"")</f>
        <v>0.4898087035</v>
      </c>
      <c r="J41" s="85"/>
      <c r="K41" s="85"/>
      <c r="L41" s="74" t="s">
        <v>193</v>
      </c>
    </row>
    <row r="42">
      <c r="A42" s="75" t="s">
        <v>196</v>
      </c>
      <c r="B42" s="82"/>
      <c r="C42" s="83">
        <f t="shared" ref="C42:G42" si="9">iferror(C41/$C$41,"")</f>
        <v>1</v>
      </c>
      <c r="D42" s="83">
        <f t="shared" si="9"/>
        <v>1</v>
      </c>
      <c r="E42" s="83">
        <f t="shared" si="9"/>
        <v>0.9733892919</v>
      </c>
      <c r="F42" s="83">
        <f t="shared" si="9"/>
        <v>0.006887657337</v>
      </c>
      <c r="G42" s="83">
        <f t="shared" si="9"/>
        <v>0.01972305078</v>
      </c>
      <c r="H42" s="71" t="str">
        <f>iferror(if(C42-(E42+F42+G42),C42-(E42+F42+G42),"OK"),"")</f>
        <v>OK</v>
      </c>
      <c r="I42" s="85" t="str">
        <f t="shared" si="10"/>
        <v/>
      </c>
      <c r="J42" s="85"/>
      <c r="K42" s="85"/>
      <c r="L42" s="85" t="str">
        <f>IFERROR(D42/#REF!,"")</f>
        <v/>
      </c>
    </row>
    <row r="43" ht="1.5" customHeight="1">
      <c r="A43" s="75" t="s">
        <v>197</v>
      </c>
      <c r="B43" s="87">
        <f t="shared" ref="B43:C43" si="11">IF(B39-B41,B39-B41,"OK")</f>
        <v>-20</v>
      </c>
      <c r="C43" s="87">
        <f t="shared" si="11"/>
        <v>-378378</v>
      </c>
      <c r="D43" s="87">
        <f>D39-D41</f>
        <v>-70913</v>
      </c>
      <c r="E43" s="87" t="str">
        <f t="shared" ref="E43:G43" si="12">IF(E39-E41,E39-E41,"OK")</f>
        <v>OK</v>
      </c>
      <c r="F43" s="87">
        <f t="shared" si="12"/>
        <v>-18774</v>
      </c>
      <c r="G43" s="87">
        <f t="shared" si="12"/>
        <v>-52139</v>
      </c>
      <c r="H43" s="88"/>
      <c r="I43" s="88"/>
      <c r="J43" s="88"/>
      <c r="K43" s="88"/>
      <c r="L43" s="88"/>
    </row>
    <row r="44">
      <c r="A44" s="88"/>
      <c r="B44" s="89" t="s">
        <v>198</v>
      </c>
      <c r="C44" s="88"/>
      <c r="D44" s="88"/>
      <c r="E44" s="88"/>
      <c r="F44" s="88"/>
      <c r="G44" s="88"/>
      <c r="H44" s="88"/>
      <c r="I44" s="88"/>
      <c r="J44" s="88"/>
      <c r="K44" s="88"/>
      <c r="L44" s="88"/>
    </row>
    <row r="45">
      <c r="A45" s="88"/>
      <c r="B45" s="89" t="s">
        <v>199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</row>
    <row r="46">
      <c r="A46" s="90"/>
      <c r="B46" s="89" t="s">
        <v>200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</row>
    <row r="47">
      <c r="A47" s="88"/>
      <c r="B47" s="89" t="s">
        <v>201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</row>
  </sheetData>
  <conditionalFormatting sqref="H6:H42 B43:G43">
    <cfRule type="cellIs" dxfId="3" priority="1" operator="notEqual">
      <formula>"OK"</formula>
    </cfRule>
  </conditionalFormatting>
  <conditionalFormatting sqref="H6:H42 B43:G43">
    <cfRule type="cellIs" dxfId="4" priority="2" operator="equal">
      <formula>"OK"</formula>
    </cfRule>
  </conditionalFormatting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3.44" defaultRowHeight="15.75"/>
  <cols>
    <col customWidth="1" min="1" max="1" width="8.0"/>
    <col customWidth="1" min="2" max="2" width="13.33"/>
    <col customWidth="1" min="3" max="3" width="6.78"/>
    <col customWidth="1" min="4" max="4" width="16.0"/>
    <col customWidth="1" min="5" max="5" width="5.89"/>
    <col customWidth="1" min="6" max="6" width="20.44"/>
    <col customWidth="1" min="7" max="7" width="11.11"/>
    <col customWidth="1" min="8" max="8" width="14.22"/>
    <col customWidth="1" min="9" max="9" width="7.89"/>
    <col customWidth="1" min="11" max="11" width="37.44"/>
  </cols>
  <sheetData>
    <row r="1" ht="77.25" customHeight="1">
      <c r="A1" s="91" t="s">
        <v>202</v>
      </c>
      <c r="B1" s="91" t="s">
        <v>203</v>
      </c>
      <c r="C1" s="91" t="s">
        <v>204</v>
      </c>
      <c r="D1" s="91" t="s">
        <v>205</v>
      </c>
      <c r="E1" s="91" t="s">
        <v>206</v>
      </c>
      <c r="F1" s="92" t="s">
        <v>207</v>
      </c>
      <c r="G1" s="91" t="s">
        <v>208</v>
      </c>
      <c r="H1" s="92" t="s">
        <v>209</v>
      </c>
      <c r="I1" s="91" t="s">
        <v>210</v>
      </c>
      <c r="J1" s="91" t="s">
        <v>211</v>
      </c>
      <c r="K1" s="91" t="s">
        <v>190</v>
      </c>
    </row>
    <row r="2">
      <c r="A2" s="93">
        <v>11.0</v>
      </c>
      <c r="B2" s="94" t="s">
        <v>212</v>
      </c>
      <c r="C2" s="94" t="s">
        <v>213</v>
      </c>
      <c r="D2" s="95" t="s">
        <v>214</v>
      </c>
      <c r="E2" s="91" t="s">
        <v>215</v>
      </c>
      <c r="F2" s="96" t="s">
        <v>216</v>
      </c>
      <c r="G2" s="96" t="s">
        <v>217</v>
      </c>
      <c r="H2" s="92" t="s">
        <v>218</v>
      </c>
      <c r="I2" s="97"/>
      <c r="J2" s="98"/>
      <c r="K2" s="99" t="s">
        <v>219</v>
      </c>
    </row>
    <row r="3">
      <c r="A3" s="93">
        <v>21.0</v>
      </c>
      <c r="B3" s="94" t="s">
        <v>220</v>
      </c>
      <c r="C3" s="94" t="s">
        <v>221</v>
      </c>
      <c r="D3" s="95" t="s">
        <v>222</v>
      </c>
      <c r="E3" s="91" t="s">
        <v>223</v>
      </c>
      <c r="F3" s="96" t="s">
        <v>224</v>
      </c>
      <c r="G3" s="96" t="s">
        <v>225</v>
      </c>
      <c r="H3" s="92" t="s">
        <v>218</v>
      </c>
      <c r="I3" s="97"/>
      <c r="J3" s="98"/>
      <c r="K3" s="100" t="s">
        <v>226</v>
      </c>
    </row>
    <row r="4">
      <c r="A4" s="93">
        <v>23.0</v>
      </c>
      <c r="B4" s="94" t="s">
        <v>227</v>
      </c>
      <c r="C4" s="94" t="s">
        <v>228</v>
      </c>
      <c r="D4" s="95" t="s">
        <v>229</v>
      </c>
      <c r="E4" s="91" t="s">
        <v>230</v>
      </c>
      <c r="F4" s="96" t="s">
        <v>224</v>
      </c>
      <c r="G4" s="96" t="s">
        <v>225</v>
      </c>
      <c r="H4" s="92" t="s">
        <v>218</v>
      </c>
      <c r="I4" s="97"/>
      <c r="J4" s="98"/>
      <c r="K4" s="101"/>
    </row>
    <row r="5">
      <c r="A5" s="93">
        <v>3.0</v>
      </c>
      <c r="B5" s="94" t="s">
        <v>231</v>
      </c>
      <c r="C5" s="94" t="s">
        <v>232</v>
      </c>
      <c r="D5" s="96" t="s">
        <v>233</v>
      </c>
      <c r="E5" s="91" t="s">
        <v>234</v>
      </c>
      <c r="F5" s="96" t="s">
        <v>235</v>
      </c>
      <c r="G5" s="96" t="s">
        <v>236</v>
      </c>
      <c r="H5" s="92" t="s">
        <v>237</v>
      </c>
      <c r="I5" s="102"/>
      <c r="J5" s="98"/>
      <c r="K5" s="99" t="s">
        <v>238</v>
      </c>
    </row>
    <row r="6">
      <c r="A6" s="93">
        <v>6.0</v>
      </c>
      <c r="B6" s="94" t="s">
        <v>239</v>
      </c>
      <c r="C6" s="94" t="s">
        <v>240</v>
      </c>
      <c r="D6" s="95" t="s">
        <v>241</v>
      </c>
      <c r="E6" s="91" t="s">
        <v>242</v>
      </c>
      <c r="F6" s="95" t="s">
        <v>241</v>
      </c>
      <c r="G6" s="96" t="s">
        <v>243</v>
      </c>
      <c r="H6" s="92" t="s">
        <v>237</v>
      </c>
      <c r="I6" s="102"/>
      <c r="J6" s="98"/>
      <c r="K6" s="99" t="s">
        <v>244</v>
      </c>
    </row>
    <row r="7">
      <c r="A7" s="93">
        <v>10.0</v>
      </c>
      <c r="B7" s="94" t="s">
        <v>245</v>
      </c>
      <c r="C7" s="94" t="s">
        <v>246</v>
      </c>
      <c r="D7" s="96" t="s">
        <v>229</v>
      </c>
      <c r="E7" s="91" t="s">
        <v>230</v>
      </c>
      <c r="F7" s="96" t="s">
        <v>247</v>
      </c>
      <c r="G7" s="96" t="s">
        <v>225</v>
      </c>
      <c r="H7" s="92" t="s">
        <v>237</v>
      </c>
      <c r="I7" s="102"/>
      <c r="J7" s="98"/>
      <c r="K7" s="100" t="s">
        <v>248</v>
      </c>
    </row>
    <row r="8">
      <c r="A8" s="93">
        <v>16.0</v>
      </c>
      <c r="B8" s="94" t="s">
        <v>249</v>
      </c>
      <c r="C8" s="94" t="s">
        <v>250</v>
      </c>
      <c r="D8" s="95" t="s">
        <v>251</v>
      </c>
      <c r="E8" s="91" t="s">
        <v>252</v>
      </c>
      <c r="F8" s="96" t="s">
        <v>216</v>
      </c>
      <c r="G8" s="96" t="s">
        <v>217</v>
      </c>
      <c r="H8" s="92" t="s">
        <v>237</v>
      </c>
      <c r="I8" s="102"/>
      <c r="J8" s="98"/>
      <c r="K8" s="100" t="s">
        <v>253</v>
      </c>
    </row>
    <row r="9">
      <c r="A9" s="93">
        <v>7.0</v>
      </c>
      <c r="B9" s="94" t="s">
        <v>254</v>
      </c>
      <c r="C9" s="94" t="s">
        <v>255</v>
      </c>
      <c r="D9" s="95" t="s">
        <v>229</v>
      </c>
      <c r="E9" s="91" t="s">
        <v>230</v>
      </c>
      <c r="F9" s="96" t="s">
        <v>256</v>
      </c>
      <c r="G9" s="96" t="s">
        <v>257</v>
      </c>
      <c r="H9" s="92" t="s">
        <v>258</v>
      </c>
      <c r="I9" s="103"/>
      <c r="J9" s="98"/>
      <c r="K9" s="101"/>
    </row>
    <row r="10">
      <c r="A10" s="93">
        <v>20.0</v>
      </c>
      <c r="B10" s="94" t="s">
        <v>259</v>
      </c>
      <c r="C10" s="94" t="s">
        <v>260</v>
      </c>
      <c r="D10" s="95" t="s">
        <v>261</v>
      </c>
      <c r="E10" s="91" t="s">
        <v>262</v>
      </c>
      <c r="F10" s="96" t="s">
        <v>216</v>
      </c>
      <c r="G10" s="96" t="s">
        <v>217</v>
      </c>
      <c r="H10" s="92" t="s">
        <v>263</v>
      </c>
      <c r="I10" s="104"/>
      <c r="J10" s="98"/>
      <c r="K10" s="99" t="s">
        <v>264</v>
      </c>
    </row>
    <row r="11">
      <c r="A11" s="93">
        <v>14.0</v>
      </c>
      <c r="B11" s="94" t="s">
        <v>265</v>
      </c>
      <c r="C11" s="94" t="s">
        <v>266</v>
      </c>
      <c r="D11" s="95" t="s">
        <v>256</v>
      </c>
      <c r="E11" s="91" t="s">
        <v>267</v>
      </c>
      <c r="F11" s="96" t="s">
        <v>256</v>
      </c>
      <c r="G11" s="96" t="s">
        <v>257</v>
      </c>
      <c r="H11" s="92" t="s">
        <v>258</v>
      </c>
      <c r="I11" s="103"/>
      <c r="J11" s="98"/>
      <c r="K11" s="99" t="s">
        <v>268</v>
      </c>
    </row>
    <row r="12">
      <c r="A12" s="93">
        <v>24.0</v>
      </c>
      <c r="B12" s="94" t="s">
        <v>269</v>
      </c>
      <c r="C12" s="94" t="s">
        <v>270</v>
      </c>
      <c r="D12" s="95" t="s">
        <v>229</v>
      </c>
      <c r="E12" s="91" t="s">
        <v>230</v>
      </c>
      <c r="F12" s="96" t="s">
        <v>256</v>
      </c>
      <c r="G12" s="96" t="s">
        <v>271</v>
      </c>
      <c r="H12" s="92" t="s">
        <v>258</v>
      </c>
      <c r="I12" s="103"/>
      <c r="J12" s="98"/>
      <c r="K12" s="99" t="s">
        <v>268</v>
      </c>
    </row>
    <row r="13">
      <c r="A13" s="93">
        <v>1.0</v>
      </c>
      <c r="B13" s="94" t="s">
        <v>272</v>
      </c>
      <c r="C13" s="94" t="s">
        <v>273</v>
      </c>
      <c r="D13" s="96" t="s">
        <v>274</v>
      </c>
      <c r="E13" s="91" t="s">
        <v>275</v>
      </c>
      <c r="F13" s="96" t="s">
        <v>274</v>
      </c>
      <c r="G13" s="96" t="s">
        <v>276</v>
      </c>
      <c r="H13" s="92" t="s">
        <v>277</v>
      </c>
      <c r="I13" s="105"/>
      <c r="J13" s="98"/>
      <c r="K13" s="99" t="s">
        <v>278</v>
      </c>
    </row>
    <row r="14">
      <c r="A14" s="93">
        <v>2.0</v>
      </c>
      <c r="B14" s="94" t="s">
        <v>279</v>
      </c>
      <c r="C14" s="94" t="s">
        <v>280</v>
      </c>
      <c r="D14" s="96" t="s">
        <v>281</v>
      </c>
      <c r="E14" s="91" t="s">
        <v>282</v>
      </c>
      <c r="F14" s="96" t="s">
        <v>283</v>
      </c>
      <c r="G14" s="96" t="s">
        <v>284</v>
      </c>
      <c r="H14" s="92" t="s">
        <v>277</v>
      </c>
      <c r="I14" s="105"/>
      <c r="J14" s="98"/>
      <c r="K14" s="101"/>
    </row>
    <row r="15">
      <c r="A15" s="93">
        <v>8.0</v>
      </c>
      <c r="B15" s="94" t="s">
        <v>285</v>
      </c>
      <c r="C15" s="94" t="s">
        <v>286</v>
      </c>
      <c r="D15" s="95" t="s">
        <v>229</v>
      </c>
      <c r="E15" s="91" t="s">
        <v>230</v>
      </c>
      <c r="F15" s="96" t="s">
        <v>274</v>
      </c>
      <c r="G15" s="96" t="s">
        <v>276</v>
      </c>
      <c r="H15" s="92" t="s">
        <v>287</v>
      </c>
      <c r="I15" s="106"/>
      <c r="J15" s="98"/>
      <c r="K15" s="101"/>
    </row>
    <row r="16">
      <c r="A16" s="93">
        <v>9.0</v>
      </c>
      <c r="B16" s="94" t="s">
        <v>288</v>
      </c>
      <c r="C16" s="94" t="s">
        <v>289</v>
      </c>
      <c r="D16" s="95" t="s">
        <v>290</v>
      </c>
      <c r="E16" s="91" t="s">
        <v>291</v>
      </c>
      <c r="F16" s="96" t="s">
        <v>283</v>
      </c>
      <c r="G16" s="96" t="s">
        <v>284</v>
      </c>
      <c r="H16" s="92" t="s">
        <v>277</v>
      </c>
      <c r="I16" s="105"/>
      <c r="J16" s="98"/>
      <c r="K16" s="101"/>
    </row>
    <row r="17">
      <c r="A17" s="93">
        <v>18.0</v>
      </c>
      <c r="B17" s="94" t="s">
        <v>292</v>
      </c>
      <c r="C17" s="94" t="s">
        <v>293</v>
      </c>
      <c r="D17" s="95" t="s">
        <v>294</v>
      </c>
      <c r="E17" s="91" t="s">
        <v>295</v>
      </c>
      <c r="F17" s="96" t="s">
        <v>294</v>
      </c>
      <c r="G17" s="96" t="s">
        <v>296</v>
      </c>
      <c r="H17" s="92" t="s">
        <v>297</v>
      </c>
      <c r="I17" s="107"/>
      <c r="J17" s="98"/>
      <c r="K17" s="99" t="s">
        <v>298</v>
      </c>
    </row>
    <row r="18">
      <c r="A18" s="93">
        <v>25.0</v>
      </c>
      <c r="B18" s="94" t="s">
        <v>299</v>
      </c>
      <c r="C18" s="94" t="s">
        <v>300</v>
      </c>
      <c r="D18" s="95" t="s">
        <v>301</v>
      </c>
      <c r="E18" s="91" t="s">
        <v>302</v>
      </c>
      <c r="F18" s="96" t="s">
        <v>303</v>
      </c>
      <c r="G18" s="96" t="s">
        <v>304</v>
      </c>
      <c r="H18" s="92" t="s">
        <v>287</v>
      </c>
      <c r="I18" s="106"/>
      <c r="J18" s="98"/>
      <c r="K18" s="99" t="s">
        <v>305</v>
      </c>
    </row>
    <row r="19">
      <c r="A19" s="93">
        <v>5.0</v>
      </c>
      <c r="B19" s="94" t="s">
        <v>306</v>
      </c>
      <c r="C19" s="94" t="s">
        <v>307</v>
      </c>
      <c r="D19" s="96" t="s">
        <v>308</v>
      </c>
      <c r="E19" s="91" t="s">
        <v>309</v>
      </c>
      <c r="F19" s="96" t="s">
        <v>235</v>
      </c>
      <c r="G19" s="108"/>
      <c r="H19" s="92" t="s">
        <v>310</v>
      </c>
      <c r="I19" s="109"/>
      <c r="J19" s="98"/>
      <c r="K19" s="99" t="s">
        <v>311</v>
      </c>
    </row>
    <row r="20">
      <c r="A20" s="93">
        <v>12.0</v>
      </c>
      <c r="B20" s="91" t="s">
        <v>312</v>
      </c>
      <c r="C20" s="91" t="s">
        <v>313</v>
      </c>
      <c r="D20" s="95" t="s">
        <v>229</v>
      </c>
      <c r="E20" s="91" t="s">
        <v>230</v>
      </c>
      <c r="F20" s="96"/>
      <c r="G20" s="108"/>
      <c r="H20" s="92" t="s">
        <v>310</v>
      </c>
      <c r="I20" s="109"/>
      <c r="J20" s="98"/>
      <c r="K20" s="101"/>
    </row>
    <row r="21">
      <c r="A21" s="93">
        <v>15.0</v>
      </c>
      <c r="B21" s="94" t="s">
        <v>314</v>
      </c>
      <c r="C21" s="94" t="s">
        <v>315</v>
      </c>
      <c r="D21" s="95" t="s">
        <v>229</v>
      </c>
      <c r="E21" s="91" t="s">
        <v>230</v>
      </c>
      <c r="F21" s="96"/>
      <c r="G21" s="108"/>
      <c r="H21" s="92" t="s">
        <v>310</v>
      </c>
      <c r="I21" s="109"/>
      <c r="J21" s="98"/>
      <c r="K21" s="101"/>
    </row>
    <row r="22">
      <c r="A22" s="93">
        <v>17.0</v>
      </c>
      <c r="B22" s="94" t="s">
        <v>316</v>
      </c>
      <c r="C22" s="94" t="s">
        <v>317</v>
      </c>
      <c r="D22" s="95" t="s">
        <v>229</v>
      </c>
      <c r="E22" s="91" t="s">
        <v>230</v>
      </c>
      <c r="F22" s="96"/>
      <c r="G22" s="108"/>
      <c r="H22" s="92" t="s">
        <v>310</v>
      </c>
      <c r="I22" s="109"/>
      <c r="J22" s="98"/>
      <c r="K22" s="99" t="s">
        <v>318</v>
      </c>
    </row>
    <row r="23">
      <c r="A23" s="93">
        <v>22.0</v>
      </c>
      <c r="B23" s="94" t="s">
        <v>319</v>
      </c>
      <c r="C23" s="94" t="s">
        <v>220</v>
      </c>
      <c r="D23" s="95" t="s">
        <v>229</v>
      </c>
      <c r="E23" s="91" t="s">
        <v>230</v>
      </c>
      <c r="F23" s="96"/>
      <c r="G23" s="108"/>
      <c r="H23" s="92" t="s">
        <v>310</v>
      </c>
      <c r="I23" s="109"/>
      <c r="J23" s="98"/>
      <c r="K23" s="101"/>
    </row>
    <row r="24">
      <c r="A24" s="93">
        <v>26.0</v>
      </c>
      <c r="B24" s="94" t="s">
        <v>320</v>
      </c>
      <c r="C24" s="94" t="s">
        <v>321</v>
      </c>
      <c r="D24" s="95" t="s">
        <v>322</v>
      </c>
      <c r="E24" s="91" t="s">
        <v>323</v>
      </c>
      <c r="F24" s="96"/>
      <c r="G24" s="108"/>
      <c r="H24" s="92" t="s">
        <v>310</v>
      </c>
      <c r="I24" s="109"/>
      <c r="J24" s="98"/>
      <c r="K24" s="99" t="s">
        <v>324</v>
      </c>
    </row>
    <row r="25">
      <c r="A25" s="93">
        <v>4.0</v>
      </c>
      <c r="B25" s="94" t="s">
        <v>325</v>
      </c>
      <c r="C25" s="94" t="s">
        <v>326</v>
      </c>
      <c r="D25" s="96" t="s">
        <v>327</v>
      </c>
      <c r="E25" s="91" t="s">
        <v>328</v>
      </c>
      <c r="F25" s="96" t="s">
        <v>216</v>
      </c>
      <c r="G25" s="96" t="s">
        <v>217</v>
      </c>
      <c r="H25" s="92" t="s">
        <v>329</v>
      </c>
      <c r="I25" s="109"/>
      <c r="J25" s="98"/>
      <c r="K25" s="99" t="s">
        <v>330</v>
      </c>
    </row>
    <row r="26">
      <c r="A26" s="93">
        <v>19.0</v>
      </c>
      <c r="B26" s="94" t="s">
        <v>331</v>
      </c>
      <c r="C26" s="94" t="s">
        <v>332</v>
      </c>
      <c r="D26" s="95" t="s">
        <v>333</v>
      </c>
      <c r="E26" s="91" t="s">
        <v>334</v>
      </c>
      <c r="F26" s="96" t="s">
        <v>335</v>
      </c>
      <c r="G26" s="96" t="s">
        <v>336</v>
      </c>
      <c r="H26" s="92" t="s">
        <v>329</v>
      </c>
      <c r="I26" s="109"/>
      <c r="J26" s="98"/>
      <c r="K26" s="100" t="s">
        <v>337</v>
      </c>
    </row>
    <row r="27">
      <c r="A27" s="93">
        <v>13.0</v>
      </c>
      <c r="B27" s="94" t="s">
        <v>338</v>
      </c>
      <c r="C27" s="94" t="s">
        <v>339</v>
      </c>
      <c r="D27" s="95" t="s">
        <v>340</v>
      </c>
      <c r="E27" s="91" t="s">
        <v>341</v>
      </c>
      <c r="F27" s="96" t="s">
        <v>342</v>
      </c>
      <c r="G27" s="96" t="s">
        <v>343</v>
      </c>
      <c r="H27" s="92" t="s">
        <v>344</v>
      </c>
      <c r="I27" s="103"/>
      <c r="J27" s="98"/>
      <c r="K27" s="99" t="s">
        <v>345</v>
      </c>
    </row>
  </sheetData>
  <autoFilter ref="$A$1:$K$27">
    <sortState ref="A1:K27">
      <sortCondition ref="H1:H27"/>
      <sortCondition ref="I1:I27"/>
      <sortCondition ref="A1:A27"/>
    </sortState>
  </autoFilter>
  <hyperlinks>
    <hyperlink r:id="rId1" ref="K2"/>
    <hyperlink r:id="rId2" ref="K5"/>
    <hyperlink r:id="rId3" ref="K6"/>
    <hyperlink r:id="rId4" ref="K10"/>
    <hyperlink r:id="rId5" ref="K11"/>
    <hyperlink r:id="rId6" ref="K12"/>
    <hyperlink r:id="rId7" ref="K13"/>
    <hyperlink r:id="rId8" ref="K17"/>
    <hyperlink r:id="rId9" ref="K18"/>
    <hyperlink r:id="rId10" ref="K19"/>
    <hyperlink r:id="rId11" ref="K22"/>
    <hyperlink r:id="rId12" ref="K24"/>
    <hyperlink r:id="rId13" ref="K25"/>
    <hyperlink r:id="rId14" ref="K27"/>
  </hyperlinks>
  <drawing r:id="rId15"/>
</worksheet>
</file>